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DESPESA ABERTURA 2022\5 - Maio 2022\"/>
    </mc:Choice>
  </mc:AlternateContent>
  <xr:revisionPtr revIDLastSave="0" documentId="13_ncr:1_{50634CDF-D7EF-4146-9FCB-30B742CFE1A8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14" r:id="rId10"/>
    <sheet name="10." sheetId="103" r:id="rId11"/>
    <sheet name="11." sheetId="102" r:id="rId12"/>
    <sheet name="12." sheetId="121" r:id="rId13"/>
    <sheet name="13." sheetId="124" r:id="rId14"/>
    <sheet name="14." sheetId="122" r:id="rId15"/>
    <sheet name="15." sheetId="77" r:id="rId16"/>
    <sheet name="16." sheetId="119" r:id="rId17"/>
    <sheet name="17." sheetId="130" r:id="rId18"/>
    <sheet name="18." sheetId="89" r:id="rId19"/>
    <sheet name="19." sheetId="134" r:id="rId20"/>
    <sheet name="20." sheetId="84" r:id="rId21"/>
    <sheet name="21." sheetId="125" r:id="rId22"/>
    <sheet name="22." sheetId="135" r:id="rId23"/>
    <sheet name="23." sheetId="136" r:id="rId24"/>
    <sheet name="24." sheetId="137" r:id="rId25"/>
  </sheets>
  <definedNames>
    <definedName name="_xlnm.Print_Area" localSheetId="0">RAZÃO!$A$1:$G$44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19" l="1"/>
  <c r="D9" i="114"/>
  <c r="E40" i="1"/>
  <c r="E37" i="1"/>
  <c r="E36" i="1"/>
  <c r="E33" i="1"/>
  <c r="E31" i="1"/>
  <c r="E26" i="1"/>
  <c r="D8" i="137"/>
  <c r="B4" i="137"/>
  <c r="D8" i="136"/>
  <c r="B4" i="136"/>
  <c r="D13" i="135"/>
  <c r="B4" i="135"/>
  <c r="D11" i="134"/>
  <c r="B4" i="134"/>
  <c r="D8" i="102"/>
  <c r="D8" i="29"/>
  <c r="D8" i="130"/>
  <c r="D11" i="122"/>
  <c r="D9" i="124"/>
  <c r="D8" i="103"/>
  <c r="B4" i="130"/>
  <c r="D8" i="77"/>
  <c r="D8" i="125"/>
  <c r="B4" i="125"/>
  <c r="B4" i="124"/>
  <c r="B4" i="122" l="1"/>
  <c r="D8" i="121"/>
  <c r="B4" i="121"/>
  <c r="B4" i="119" l="1"/>
  <c r="B4" i="114"/>
  <c r="B4" i="103" l="1"/>
  <c r="B4" i="102" l="1"/>
  <c r="D8" i="89" l="1"/>
  <c r="B4" i="89"/>
  <c r="D9" i="84" l="1"/>
  <c r="B4" i="84"/>
  <c r="B4" i="77" l="1"/>
  <c r="D20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4" i="1" s="1"/>
</calcChain>
</file>

<file path=xl/sharedStrings.xml><?xml version="1.0" encoding="utf-8"?>
<sst xmlns="http://schemas.openxmlformats.org/spreadsheetml/2006/main" count="393" uniqueCount="126">
  <si>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</si>
  <si>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</si>
  <si>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</si>
  <si>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</si>
  <si>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</si>
  <si>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</si>
  <si>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</si>
  <si>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</si>
  <si>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</si>
  <si>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</si>
  <si>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</si>
  <si>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</si>
  <si>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</si>
  <si>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</si>
  <si>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</si>
  <si>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</si>
  <si>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</si>
  <si>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</si>
  <si>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</si>
  <si>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</si>
  <si>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</si>
  <si>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</si>
  <si>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</si>
  <si>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</si>
  <si>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</si>
  <si>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</si>
  <si>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</si>
  <si>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</si>
  <si>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</si>
  <si>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</si>
  <si>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</si>
  <si>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</si>
  <si>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</si>
  <si>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</si>
  <si>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</si>
  <si>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</si>
  <si>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</si>
  <si>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</si>
  <si>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</si>
  <si>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</si>
  <si>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</si>
  <si>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</si>
  <si>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</si>
  <si>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</si>
  <si>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</si>
  <si>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</si>
  <si>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</si>
  <si>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</si>
  <si>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</si>
  <si>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</si>
  <si>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</si>
  <si>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</si>
  <si>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</si>
  <si>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</si>
  <si>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</si>
  <si>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</si>
  <si>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</si>
  <si>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</si>
  <si>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</si>
  <si>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</si>
  <si>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</si>
  <si>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</si>
  <si>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</si>
  <si>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</si>
  <si>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</si>
  <si>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</si>
  <si>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</si>
  <si>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</si>
  <si>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</si>
  <si>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</si>
  <si>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</si>
  <si>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</si>
  <si>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</si>
  <si>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</si>
  <si>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</si>
  <si>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</si>
  <si>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</si>
  <si>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</si>
  <si>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</si>
  <si>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</si>
  <si>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>Juros Ativos</t>
  </si>
  <si>
    <t>Premios de Seguro</t>
  </si>
  <si>
    <t>Prevenção de Incendios</t>
  </si>
  <si>
    <t>Viagens e Estadias</t>
  </si>
  <si>
    <t xml:space="preserve">Pg. MercadoPago.com Representações Ltda </t>
  </si>
  <si>
    <t>Período : 01/05/2022 a 31/05/2022</t>
  </si>
  <si>
    <t>Fretes e Carretos</t>
  </si>
  <si>
    <t>Lanches e Refeições</t>
  </si>
  <si>
    <t>Manutenção Maquinas/Eqtos/Mobilia</t>
  </si>
  <si>
    <t>Reversão Impostos a Recolher/Recuperar</t>
  </si>
  <si>
    <t>31/05/22</t>
  </si>
  <si>
    <t xml:space="preserve">Aline Maria Pereira cf. recibo nº 05/2022 </t>
  </si>
  <si>
    <t xml:space="preserve">Fernanda Cília Marafão Brunetti cf. recibo nº 05/2022 </t>
  </si>
  <si>
    <t xml:space="preserve">Renan Altino Bressan cf. recibo nº 06/2022 </t>
  </si>
  <si>
    <t xml:space="preserve">Reginalda Maria da Silva cf. recibo nº 05/2022 </t>
  </si>
  <si>
    <t xml:space="preserve">Renan Altino Bressan cf. recibo nº 07/2022 </t>
  </si>
  <si>
    <t xml:space="preserve">Adriana Aparecida da Cunha Oliveira cf. recibo nº 01/2022 </t>
  </si>
  <si>
    <t xml:space="preserve">Renan Altino Bressan cf. recibo nº 08/2022 </t>
  </si>
  <si>
    <t xml:space="preserve">Bruna Carolina Ponciano Stievano cf. recibo nº 09/2022 </t>
  </si>
  <si>
    <t xml:space="preserve">Bruna Carolina Ponciano Stievano cf, recibo nº 10/2022 </t>
  </si>
  <si>
    <t xml:space="preserve">Daniela Cristina Caruso dos Santos cf. recibo nº 05/2022 </t>
  </si>
  <si>
    <t xml:space="preserve">Indiamara Moura Siqueira cf. recibo nº 05/2022 </t>
  </si>
  <si>
    <t xml:space="preserve">Luisa Camacho Calvano cf. recibo nº 05/2022 </t>
  </si>
  <si>
    <t xml:space="preserve">Pedro Henrique Caruso Paschoal cf. recibo nº 03/2022 </t>
  </si>
  <si>
    <t xml:space="preserve">Teresa Cristina Ribeiro cf. recibo nº 07/2022 </t>
  </si>
  <si>
    <t xml:space="preserve">Teresa Cristina Ribeiro cf. recibo nº 08/2022 </t>
  </si>
  <si>
    <t xml:space="preserve">NF. 713 Conaud Auditores Independentes S/S EPP </t>
  </si>
  <si>
    <t xml:space="preserve">Pg.NF.(s) 019 Hiper Gás Distribuidora Ltda  </t>
  </si>
  <si>
    <t xml:space="preserve">NF. 9653 Primus Coffee Máquinas Para Café Ltda - ME </t>
  </si>
  <si>
    <t xml:space="preserve">Pg. Telefônica Brasil S/A ref. 05/2022 cf. comprovante  </t>
  </si>
  <si>
    <t xml:space="preserve">Pg. Vallandro &amp; Cia. Ltda cf. cupom fiscal </t>
  </si>
  <si>
    <t xml:space="preserve">NF. 2 Alexandre César Marcos Rosseti 45358915168 </t>
  </si>
  <si>
    <t xml:space="preserve">NF. 5793 Brunetti E Brunetti Ltda - ME - Aço Brasil </t>
  </si>
  <si>
    <t xml:space="preserve">NF. 13580 Nacontatotem Varejo Ltda  </t>
  </si>
  <si>
    <t xml:space="preserve">NF. 47596 João Aureliano Marques da Silva &amp; Filho Ltda - ME </t>
  </si>
  <si>
    <t xml:space="preserve">NF. 47639 João Aureliano Marques da Silva &amp; Filho Ltda - ME </t>
  </si>
  <si>
    <t xml:space="preserve">Pg.NF.(s) 7916 Caparao Music Comercial Eireli EPP </t>
  </si>
  <si>
    <t xml:space="preserve">Pg. MercadoPago.com Representações Ltda cf. notas fiscais </t>
  </si>
  <si>
    <t xml:space="preserve">NF. 25782 Blanco &amp; Pião Comércio de Parafusos Ltda - EPP </t>
  </si>
  <si>
    <t xml:space="preserve">Pg. Allianz Seguros S/A parcela 03/04 </t>
  </si>
  <si>
    <t xml:space="preserve">Desconto obtido s/nf. 7904 Ricardo Conca ME </t>
  </si>
  <si>
    <t xml:space="preserve">Pg. Manoel de Araújo Sobrinho ref. reembolso de despesas de viagens cf. comprovantes  </t>
  </si>
  <si>
    <t xml:space="preserve">Pg. Manoel de Araújo Sobrinho ref. reembolso de despesas de viagens cf. comprovates  </t>
  </si>
  <si>
    <t xml:space="preserve">S/recebimento contrato 055/2022 </t>
  </si>
  <si>
    <t xml:space="preserve">Tarifa Manutenção Conta Ativa </t>
  </si>
  <si>
    <t xml:space="preserve">Transferencia p/liquidacao parcelamento CSLL (encargos provisionados a maior)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</si>
</sst>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522-218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522-217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2/PDF/0522-170.pdf" TargetMode="External"/><Relationship Id="rId1" Type="http://schemas.openxmlformats.org/officeDocument/2006/relationships/hyperlink" Target="http://transparencia.moradaturismoeventos.com.br/Arquivos/Transparencias/2/2/2022/PDF/0522-158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522-164.pdf" TargetMode="External"/><Relationship Id="rId13" Type="http://schemas.openxmlformats.org/officeDocument/2006/relationships/hyperlink" Target="http://transparencia.moradaturismoeventos.com.br/Arquivos/Transparencias/2/2/2022/PDF/0522-195.pdf" TargetMode="External"/><Relationship Id="rId3" Type="http://schemas.openxmlformats.org/officeDocument/2006/relationships/hyperlink" Target="http://transparencia.moradaturismoeventos.com.br/Arquivos/Transparencias/2/2/2022/PDF/0522-192.pdf" TargetMode="External"/><Relationship Id="rId7" Type="http://schemas.openxmlformats.org/officeDocument/2006/relationships/hyperlink" Target="http://transparencia.moradaturismoeventos.com.br/Arquivos/Transparencias/2/2/2022/PDF/0522-161.pdf" TargetMode="External"/><Relationship Id="rId12" Type="http://schemas.openxmlformats.org/officeDocument/2006/relationships/hyperlink" Target="http://transparencia.moradaturismoeventos.com.br/Arquivos/Transparencias/2/2/2022/PDF/0522-180df" TargetMode="External"/><Relationship Id="rId2" Type="http://schemas.openxmlformats.org/officeDocument/2006/relationships/hyperlink" Target="http://transparencia.moradaturismoeventos.com.br/Arquivos/Transparencias/2/2/2022/PDF/0522-183.pdf" TargetMode="External"/><Relationship Id="rId1" Type="http://schemas.openxmlformats.org/officeDocument/2006/relationships/hyperlink" Target="http://transparencia.moradaturismoeventos.com.br/Arquivos/Transparencias/2/2/2022/PDF/0522-183.pdf" TargetMode="External"/><Relationship Id="rId6" Type="http://schemas.openxmlformats.org/officeDocument/2006/relationships/hyperlink" Target="http://transparencia.moradaturismoeventos.com.br/Arquivos/Transparencias/2/2/2022/PDF/0522-189.pdf" TargetMode="External"/><Relationship Id="rId11" Type="http://schemas.openxmlformats.org/officeDocument/2006/relationships/hyperlink" Target="http://transparencia.moradaturismoeventos.com.br/Arquivos/Transparencias/2/2/2022/PDF/0522-177.pdf" TargetMode="External"/><Relationship Id="rId5" Type="http://schemas.openxmlformats.org/officeDocument/2006/relationships/hyperlink" Target="http://transparencia.moradaturismoeventos.com.br/Arquivos/Transparencias/2/2/2022/PDF/0522-155.pdf" TargetMode="External"/><Relationship Id="rId15" Type="http://schemas.openxmlformats.org/officeDocument/2006/relationships/printerSettings" Target="../printerSettings/printerSettings5.bin"/><Relationship Id="rId10" Type="http://schemas.openxmlformats.org/officeDocument/2006/relationships/hyperlink" Target="http://transparencia.moradaturismoeventos.com.br/Arquivos/Transparencias/2/2/2022/PDF/0522-174.pdf" TargetMode="External"/><Relationship Id="rId4" Type="http://schemas.openxmlformats.org/officeDocument/2006/relationships/hyperlink" Target="http://transparencia.moradaturismoeventos.com.br/Arquivos/Transparencias/2/2/2022/PDF/0522-186.pdf" TargetMode="External"/><Relationship Id="rId9" Type="http://schemas.openxmlformats.org/officeDocument/2006/relationships/hyperlink" Target="http://transparencia.moradaturismoeventos.com.br/Arquivos/Transparencias/2/2/2022/PDF/0522-167.pdf" TargetMode="External"/><Relationship Id="rId14" Type="http://schemas.openxmlformats.org/officeDocument/2006/relationships/hyperlink" Target="http://transparencia.moradaturismoeventos.com.br/Arquivos/Transparencias/2/2/2022/PDF/0522-198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522-18.pdf" TargetMode="External"/><Relationship Id="rId3" Type="http://schemas.openxmlformats.org/officeDocument/2006/relationships/hyperlink" Target="http://transparencia.moradaturismoeventos.com.br/Arquivos/Transparencias/2/2/2022/PDF/0522-5.pdf" TargetMode="External"/><Relationship Id="rId7" Type="http://schemas.openxmlformats.org/officeDocument/2006/relationships/hyperlink" Target="http://transparencia.moradaturismoeventos.com.br/Arquivos/Transparencias/2/2/2022/PDF/0522-27.pdf" TargetMode="External"/><Relationship Id="rId2" Type="http://schemas.openxmlformats.org/officeDocument/2006/relationships/hyperlink" Target="http://transparencia.moradaturismoeventos.com.br/Arquivos/Transparencias/2/2/2022/PDF/0522-183.pdf" TargetMode="External"/><Relationship Id="rId1" Type="http://schemas.openxmlformats.org/officeDocument/2006/relationships/hyperlink" Target="http://transparencia.moradaturismoeventos.com.br/Arquivos/Transparencias/2/2/2022/PDF/0522-2.pdf" TargetMode="External"/><Relationship Id="rId6" Type="http://schemas.openxmlformats.org/officeDocument/2006/relationships/hyperlink" Target="http://transparencia.moradaturismoeventos.com.br/Arquivos/Transparencias/2/2/2022/PDF/0522-12.pdf" TargetMode="External"/><Relationship Id="rId5" Type="http://schemas.openxmlformats.org/officeDocument/2006/relationships/hyperlink" Target="http://transparencia.moradaturismoeventos.com.br/Arquivos/Transparencias/2/2/2022/PDF/0522-23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522-15.pdf" TargetMode="External"/><Relationship Id="rId9" Type="http://schemas.openxmlformats.org/officeDocument/2006/relationships/hyperlink" Target="http://transparencia.moradaturismoeventos.com.br/Arquivos/Transparencias/2/2/2022/PDF/0522-8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522-202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522-203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522-229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transparencia.moradaturismoeventos.com.br/Arquivos/Transparencias/2/2/2022/PDF/0522-223.pdf" TargetMode="External"/><Relationship Id="rId1" Type="http://schemas.openxmlformats.org/officeDocument/2006/relationships/hyperlink" Target="http://transparencia.moradaturismoeventos.com.br/Arquivos/Transparencias/2/2/2022/PDF/0522-60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2/PDF/0522-65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522-213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522-78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0522-219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522-221.pdf" TargetMode="External"/><Relationship Id="rId2" Type="http://schemas.openxmlformats.org/officeDocument/2006/relationships/hyperlink" Target="http://transparencia.moradaturismoeventos.com.br/Arquivos/Transparencias/2/2/2022/PDF/0522-219.pdf" TargetMode="External"/><Relationship Id="rId1" Type="http://schemas.openxmlformats.org/officeDocument/2006/relationships/hyperlink" Target="http://transparencia.moradaturismoeventos.com.br/Arquivos/Transparencias/2/2/2022/PDF/0522-225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2/PDF/0522-231.pdf" TargetMode="External"/><Relationship Id="rId4" Type="http://schemas.openxmlformats.org/officeDocument/2006/relationships/hyperlink" Target="http://transparencia.moradaturismoeventos.com.br/Arquivos/Transparencias/2/2/2022/PDF/0522-227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0522-8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2/PDF/0522-214.pdf" TargetMode="External"/><Relationship Id="rId1" Type="http://schemas.openxmlformats.org/officeDocument/2006/relationships/hyperlink" Target="http://transparencia.moradaturismoeventos.com.br/Arquivos/Transparencias/2/2/2022/PDF/0522-214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2/PDF/0522-61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522-15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522-64.pdf" TargetMode="External"/><Relationship Id="rId2" Type="http://schemas.openxmlformats.org/officeDocument/2006/relationships/hyperlink" Target="http://transparencia.moradaturismoeventos.com.br/Arquivos/Transparencias/2/2/2022/PDF/0522-153.pdf" TargetMode="External"/><Relationship Id="rId1" Type="http://schemas.openxmlformats.org/officeDocument/2006/relationships/hyperlink" Target="http://transparencia.moradaturismoeventos.com.br/Arquivos/Transparencias/2/2/2022/PDF/0522-63.pdf" TargetMode="External"/><Relationship Id="rId6" Type="http://schemas.openxmlformats.org/officeDocument/2006/relationships/printerSettings" Target="../printerSettings/printerSettings20.bin"/><Relationship Id="rId5" Type="http://schemas.openxmlformats.org/officeDocument/2006/relationships/hyperlink" Target="http://transparencia.moradaturismoeventos.com.br/Arquivos/Transparencias/2/2/2022/PDF/0522-85.pdf" TargetMode="External"/><Relationship Id="rId4" Type="http://schemas.openxmlformats.org/officeDocument/2006/relationships/hyperlink" Target="http://transparencia.moradaturismoeventos.com.br/Arquivos/Transparencias/2/2/2022/PDF/0522-79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522-210.pdf" TargetMode="External"/><Relationship Id="rId1" Type="http://schemas.openxmlformats.org/officeDocument/2006/relationships/hyperlink" Target="http://transparencia.moradaturismoeventos.com.br/Arquivos/Transparencias/2/2/2022/PDF/0522-21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2/PDF/0522-128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0522-102%20.pdf" TargetMode="External"/><Relationship Id="rId1" Type="http://schemas.openxmlformats.org/officeDocument/2006/relationships/hyperlink" Target="http://transparencia.moradaturismoeventos.com.br/Arquivos/Transparencias/2/2/2022/PDF/0522-102%20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2/PDF/0522-205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0522-2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G60"/>
  <sheetViews>
    <sheetView showGridLines="0" tabSelected="1" zoomScaleNormal="100" workbookViewId="0">
      <pane ySplit="5" topLeftCell="A6" activePane="bottomLeft" state="frozen"/>
      <selection activeCell="D44" sqref="D44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2422.0500000000002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524.78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14026.34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3485.21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2762.51</v>
      </c>
      <c r="F25" s="18" t="s">
        <v>22</v>
      </c>
    </row>
    <row r="26" spans="2:6" x14ac:dyDescent="0.25">
      <c r="C26" s="1" t="s">
        <v>33</v>
      </c>
      <c r="D26" t="s">
        <v>76</v>
      </c>
      <c r="E26" s="4">
        <f>435+189</f>
        <v>624</v>
      </c>
      <c r="F26" s="18" t="s">
        <v>22</v>
      </c>
    </row>
    <row r="27" spans="2:6" x14ac:dyDescent="0.25">
      <c r="C27" s="1" t="s">
        <v>34</v>
      </c>
      <c r="D27" t="s">
        <v>20</v>
      </c>
      <c r="E27" s="4">
        <v>257.14999999999998</v>
      </c>
      <c r="F27" s="47" t="s">
        <v>22</v>
      </c>
    </row>
    <row r="28" spans="2:6" x14ac:dyDescent="0.25">
      <c r="C28" s="1" t="s">
        <v>35</v>
      </c>
      <c r="D28" t="s">
        <v>86</v>
      </c>
      <c r="E28" s="4">
        <v>90.12</v>
      </c>
      <c r="F28" s="47" t="s">
        <v>22</v>
      </c>
    </row>
    <row r="29" spans="2:6" x14ac:dyDescent="0.25">
      <c r="C29" s="1" t="s">
        <v>36</v>
      </c>
      <c r="D29" t="s">
        <v>87</v>
      </c>
      <c r="E29" s="4">
        <v>100</v>
      </c>
      <c r="F29" s="47" t="s">
        <v>22</v>
      </c>
    </row>
    <row r="30" spans="2:6" x14ac:dyDescent="0.25">
      <c r="C30" s="1" t="s">
        <v>37</v>
      </c>
      <c r="D30" t="s">
        <v>77</v>
      </c>
      <c r="E30" s="4">
        <v>1700</v>
      </c>
      <c r="F30" s="47" t="s">
        <v>22</v>
      </c>
    </row>
    <row r="31" spans="2:6" x14ac:dyDescent="0.25">
      <c r="C31" s="1" t="s">
        <v>38</v>
      </c>
      <c r="D31" t="s">
        <v>79</v>
      </c>
      <c r="E31" s="4">
        <f>88+87.39+1334.77+517.74</f>
        <v>2027.8999999999999</v>
      </c>
      <c r="F31" s="47" t="s">
        <v>22</v>
      </c>
    </row>
    <row r="32" spans="2:6" x14ac:dyDescent="0.25">
      <c r="C32" s="1" t="s">
        <v>60</v>
      </c>
      <c r="D32" t="s">
        <v>88</v>
      </c>
      <c r="E32" s="4">
        <v>109</v>
      </c>
      <c r="F32" s="47" t="s">
        <v>22</v>
      </c>
    </row>
    <row r="33" spans="2:6" x14ac:dyDescent="0.25">
      <c r="C33" s="1" t="s">
        <v>61</v>
      </c>
      <c r="D33" t="s">
        <v>66</v>
      </c>
      <c r="E33" s="4">
        <f>363.07+139.25</f>
        <v>502.32</v>
      </c>
      <c r="F33" s="47" t="s">
        <v>22</v>
      </c>
    </row>
    <row r="34" spans="2:6" x14ac:dyDescent="0.25">
      <c r="C34" s="1" t="s">
        <v>62</v>
      </c>
      <c r="D34" t="s">
        <v>81</v>
      </c>
      <c r="E34" s="4">
        <v>2992.71</v>
      </c>
      <c r="F34" s="47" t="s">
        <v>22</v>
      </c>
    </row>
    <row r="35" spans="2:6" x14ac:dyDescent="0.25">
      <c r="C35" s="1" t="s">
        <v>63</v>
      </c>
      <c r="D35" t="s">
        <v>82</v>
      </c>
      <c r="E35" s="4">
        <v>-120</v>
      </c>
      <c r="F35" s="47" t="s">
        <v>22</v>
      </c>
    </row>
    <row r="36" spans="2:6" x14ac:dyDescent="0.25">
      <c r="C36" s="1" t="s">
        <v>64</v>
      </c>
      <c r="D36" t="s">
        <v>83</v>
      </c>
      <c r="E36" s="4">
        <f>220.82+332.09+1557.73+402.81</f>
        <v>2513.4499999999998</v>
      </c>
      <c r="F36" s="47" t="s">
        <v>22</v>
      </c>
    </row>
    <row r="37" spans="2:6" x14ac:dyDescent="0.25">
      <c r="C37" s="1" t="s">
        <v>65</v>
      </c>
      <c r="D37" t="s">
        <v>57</v>
      </c>
      <c r="E37" s="4">
        <f>2374.93+368.98</f>
        <v>2743.91</v>
      </c>
      <c r="F37" s="18" t="s">
        <v>22</v>
      </c>
    </row>
    <row r="38" spans="2:6" x14ac:dyDescent="0.25">
      <c r="B38" s="1" t="s">
        <v>52</v>
      </c>
      <c r="C38" s="1"/>
      <c r="E38" s="4"/>
      <c r="F38" s="18"/>
    </row>
    <row r="39" spans="2:6" x14ac:dyDescent="0.25">
      <c r="B39" s="1"/>
      <c r="C39" s="1" t="s">
        <v>69</v>
      </c>
      <c r="D39" t="s">
        <v>80</v>
      </c>
      <c r="E39" s="4">
        <v>-41.33</v>
      </c>
      <c r="F39" s="18" t="s">
        <v>22</v>
      </c>
    </row>
    <row r="40" spans="2:6" x14ac:dyDescent="0.25">
      <c r="C40" s="1" t="s">
        <v>71</v>
      </c>
      <c r="D40" t="s">
        <v>21</v>
      </c>
      <c r="E40" s="4">
        <f>32.5+7.5+2.5+5+2.5+10</f>
        <v>60</v>
      </c>
      <c r="F40" s="18" t="s">
        <v>22</v>
      </c>
    </row>
    <row r="41" spans="2:6" x14ac:dyDescent="0.25">
      <c r="C41" s="1" t="s">
        <v>72</v>
      </c>
      <c r="D41" t="s">
        <v>70</v>
      </c>
      <c r="E41" s="4">
        <v>517.1</v>
      </c>
      <c r="F41" s="18" t="s">
        <v>22</v>
      </c>
    </row>
    <row r="42" spans="2:6" x14ac:dyDescent="0.25">
      <c r="C42" s="1" t="s">
        <v>73</v>
      </c>
      <c r="D42" t="s">
        <v>89</v>
      </c>
      <c r="E42" s="4">
        <v>-739.13</v>
      </c>
      <c r="F42" s="18" t="s">
        <v>22</v>
      </c>
    </row>
    <row r="43" spans="2:6" x14ac:dyDescent="0.25">
      <c r="C43" s="1"/>
      <c r="E43" s="4"/>
      <c r="F43" s="18"/>
    </row>
    <row r="44" spans="2:6" x14ac:dyDescent="0.25">
      <c r="D44" s="29" t="s">
        <v>40</v>
      </c>
      <c r="E44" s="28">
        <f>SUM(E7:E43)</f>
        <v>80371.689999999988</v>
      </c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</sheetData>
  <sheetProtection algorithmName="SHA-512" hashValue="27TXlI96EV+tFbeuM+ZpjZPYGDS8GEBZxqwy3nMu925mj3tzrKA52vfTDvEnhn7BO4+souMPOLdNpbrbRu/jJA==" saltValue="EgTEiSP++4JJK0zl/jmLcA==" spinCount="100000" sheet="1" objects="1" scenarios="1"/>
  <hyperlinks>
    <hyperlink ref="F7" location="'1.'!A1" display="abertura" xr:uid="{00000000-0004-0000-0000-000000000000}"/>
    <hyperlink ref="F8" location="'2.'!A1" display="abertura" xr:uid="{00000000-0004-0000-0000-000001000000}"/>
    <hyperlink ref="F10:F11" location="Pis!A1" display="abertura" xr:uid="{00000000-0004-0000-0000-000002000000}"/>
    <hyperlink ref="F10" location="'3.'!A1" display="abertura" xr:uid="{00000000-0004-0000-0000-000003000000}"/>
    <hyperlink ref="F11" location="'4.'!A1" display="abertura" xr:uid="{00000000-0004-0000-0000-000004000000}"/>
    <hyperlink ref="F40" location="'22.'!A1" display="abertura" xr:uid="{00000000-0004-0000-0000-000005000000}"/>
    <hyperlink ref="F22" location="'6.'!A1" display="abertura" xr:uid="{00000000-0004-0000-0000-000006000000}"/>
    <hyperlink ref="F23" location="'7.'!A1" display="abertura" xr:uid="{00000000-0004-0000-0000-000007000000}"/>
    <hyperlink ref="F25" location="'8.'!A1" display="abertura" xr:uid="{00000000-0004-0000-0000-000008000000}"/>
    <hyperlink ref="F37" location="'20.'!A1" display="abertura" xr:uid="{00000000-0004-0000-0000-000009000000}"/>
    <hyperlink ref="F27" location="'10.'!A1" display="abertura" xr:uid="{00000000-0004-0000-0000-00000B000000}"/>
    <hyperlink ref="F13" location="'5.'!A1" display="abertura" xr:uid="{00000000-0004-0000-0000-00000D000000}"/>
    <hyperlink ref="F33" location="'16.'!A1" display="abertura" xr:uid="{00000000-0004-0000-0000-000010000000}"/>
    <hyperlink ref="F33" location="'16.'!A1" display="abertura" xr:uid="{00000000-0004-0000-0000-000011000000}"/>
    <hyperlink ref="F41" location="'23.'!A1" display="abertura" xr:uid="{00000000-0004-0000-0000-000013000000}"/>
    <hyperlink ref="F30" location="'13.'!A1" display="abertura" xr:uid="{222030D0-1CAC-469D-936E-AEC8A4718006}"/>
    <hyperlink ref="F14:F20" location="'5.'!A1" display="abertura" xr:uid="{289CAA14-C896-45D1-89C4-8B55AE11F5BE}"/>
    <hyperlink ref="F26" location="'9.'!A1" display="abertura" xr:uid="{9C3D308C-DF69-4832-B660-33C928E8F83D}"/>
    <hyperlink ref="F31" location="'14.'!A1" display="abertura" xr:uid="{339146EC-FA95-4E88-94FF-15631E5B6761}"/>
    <hyperlink ref="F34:F36" location="'16.'!A1" display="abertura" xr:uid="{2A30CD91-C92C-429A-959E-26D8127466D7}"/>
    <hyperlink ref="F34" location="'17.'!A1" display="abertura" xr:uid="{76120BB6-05AD-46D4-82B9-ED99B469CA0D}"/>
    <hyperlink ref="F35" location="'18.'!A1" display="abertura" xr:uid="{2F5FBA9A-D700-49F7-927F-A864DB2C9CB9}"/>
    <hyperlink ref="F36" location="'19.'!A1" display="abertura" xr:uid="{7FE36203-97DE-42B8-A353-1013C5D812B3}"/>
    <hyperlink ref="F28" location="'11.'!A1" display="abertura" xr:uid="{E1B787F0-B9D3-46FB-8050-E64CD475F0BF}"/>
    <hyperlink ref="F29" location="'12.'!A1" display="abertura" xr:uid="{419E9BD0-A865-4EB8-9162-F25EF397E8A7}"/>
    <hyperlink ref="F32" location="'15.'!A1" display="abertura" xr:uid="{7AD9FDC0-6102-4EAC-A0C1-D77AE0636D4C}"/>
    <hyperlink ref="F42" location="'24.'!A1" display="abertura" xr:uid="{8923FD4B-3293-4EF9-8F34-1E37B62F3937}"/>
    <hyperlink ref="F39" location="'21.'!A1" display="abertura" xr:uid="{9E6AA9B5-6CBF-4220-94B8-40357544E842}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34" t="s">
        <v>68</v>
      </c>
      <c r="D6" s="35">
        <v>2422.0500000000002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fzo/FC3b/BETnJzl5RO+IwukL+Z55U87o63v4J16MOan/eHxCt4zEU0kPYcJbu860lO57TNOaG39sfe9rM/0FA==" saltValue="KA8jmsg/okTzGuHqziWbHw==" spinCount="100000" sheet="1" objects="1" scenarios="1"/>
  <hyperlinks>
    <hyperlink ref="E6" location="Razão!A1" display="retorna" xr:uid="{00000000-0004-0000-0100-000000000000}"/>
    <hyperlink ref="F6" r:id="rId1" xr:uid="{00000000-0004-0000-01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68</v>
      </c>
      <c r="D6" s="26">
        <v>524.78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A0LkOib0YjTw/vZY5ISPNl0MHo2E2EslDONjx86qIhjSekugRSa0KDJAyc+kFrtFzpt8hhvO6xzQQZw4MsEKUQ==" saltValue="08qez2lgpl0KIq5rLRS/uA==" spinCount="100000" sheet="1" objects="1" scenarios="1"/>
  <hyperlinks>
    <hyperlink ref="E6" location="Razão!A1" display="retorna" xr:uid="{00000000-0004-0000-0200-000000000000}"/>
    <hyperlink ref="F6" r:id="rId1" xr:uid="{00000000-0004-0000-02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90</v>
      </c>
      <c r="C6" s="41" t="s">
        <v>91</v>
      </c>
      <c r="D6" s="27">
        <v>1700</v>
      </c>
      <c r="E6" s="22"/>
      <c r="F6" s="25" t="s">
        <v>41</v>
      </c>
    </row>
    <row r="7" spans="2:7" s="42" customFormat="1" ht="30" x14ac:dyDescent="0.25">
      <c r="B7" s="34" t="s">
        <v>90</v>
      </c>
      <c r="C7" s="41" t="s">
        <v>92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YxKowQKOY8BTb3kAx8+MTx/jnn6UVwSo/ctQ0R9H24gjJq+U63WgGVsNnHfxP7clmejb0HBGkUc1zU9l+284oQ==" saltValue="D6te+DLBMA1K3PckdM1Mew==" spinCount="100000" sheet="1" objects="1" scenarios="1"/>
  <hyperlinks>
    <hyperlink ref="E7" location="Razão!A1" display="retorna" xr:uid="{00000000-0004-0000-0300-000000000000}"/>
    <hyperlink ref="F6" r:id="rId1" xr:uid="{00000000-0004-0000-0300-000001000000}"/>
    <hyperlink ref="F7" r:id="rId2" xr:uid="{00000000-0004-0000-0300-000002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86"/>
  <sheetViews>
    <sheetView showGridLines="0" topLeftCell="A4" workbookViewId="0">
      <selection activeCell="F18" sqref="F1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44687</v>
      </c>
      <c r="C6" s="43" t="s">
        <v>93</v>
      </c>
      <c r="D6" s="33">
        <v>1123.5999999999999</v>
      </c>
      <c r="E6" s="43"/>
      <c r="F6" s="22" t="s">
        <v>41</v>
      </c>
    </row>
    <row r="7" spans="2:7" s="42" customFormat="1" x14ac:dyDescent="0.25">
      <c r="B7" s="32">
        <v>44687</v>
      </c>
      <c r="C7" s="43" t="s">
        <v>94</v>
      </c>
      <c r="D7" s="33">
        <v>112.36</v>
      </c>
      <c r="E7" s="43"/>
      <c r="F7" s="22" t="s">
        <v>41</v>
      </c>
    </row>
    <row r="8" spans="2:7" s="42" customFormat="1" x14ac:dyDescent="0.25">
      <c r="B8" s="32">
        <v>44699</v>
      </c>
      <c r="C8" s="43" t="s">
        <v>95</v>
      </c>
      <c r="D8" s="33">
        <v>393.26</v>
      </c>
      <c r="E8" s="43"/>
      <c r="F8" s="22" t="s">
        <v>41</v>
      </c>
    </row>
    <row r="9" spans="2:7" s="42" customFormat="1" x14ac:dyDescent="0.25">
      <c r="B9" s="32">
        <v>44701</v>
      </c>
      <c r="C9" s="43" t="s">
        <v>96</v>
      </c>
      <c r="D9" s="33">
        <v>112.36</v>
      </c>
      <c r="E9" s="43"/>
      <c r="F9" s="22" t="s">
        <v>41</v>
      </c>
    </row>
    <row r="10" spans="2:7" s="42" customFormat="1" x14ac:dyDescent="0.25">
      <c r="B10" s="32">
        <v>44708</v>
      </c>
      <c r="C10" s="43" t="s">
        <v>97</v>
      </c>
      <c r="D10" s="33">
        <v>505.62</v>
      </c>
      <c r="E10" s="43"/>
      <c r="F10" s="22" t="s">
        <v>41</v>
      </c>
    </row>
    <row r="11" spans="2:7" s="42" customFormat="1" x14ac:dyDescent="0.25">
      <c r="B11" s="32">
        <v>44712</v>
      </c>
      <c r="C11" s="43" t="s">
        <v>98</v>
      </c>
      <c r="D11" s="33">
        <v>1700</v>
      </c>
      <c r="E11" s="43"/>
      <c r="F11" s="22" t="s">
        <v>41</v>
      </c>
    </row>
    <row r="12" spans="2:7" s="42" customFormat="1" x14ac:dyDescent="0.25">
      <c r="B12" s="32">
        <v>44712</v>
      </c>
      <c r="C12" s="43" t="s">
        <v>99</v>
      </c>
      <c r="D12" s="33">
        <v>1057.6099999999999</v>
      </c>
      <c r="E12" s="43"/>
      <c r="F12" s="22" t="s">
        <v>41</v>
      </c>
    </row>
    <row r="13" spans="2:7" s="42" customFormat="1" x14ac:dyDescent="0.25">
      <c r="B13" s="32">
        <v>44712</v>
      </c>
      <c r="C13" s="43" t="s">
        <v>100</v>
      </c>
      <c r="D13" s="33">
        <v>1700</v>
      </c>
      <c r="E13" s="43"/>
      <c r="F13" s="22" t="s">
        <v>41</v>
      </c>
    </row>
    <row r="14" spans="2:7" s="42" customFormat="1" x14ac:dyDescent="0.25">
      <c r="B14" s="32">
        <v>44712</v>
      </c>
      <c r="C14" s="43" t="s">
        <v>101</v>
      </c>
      <c r="D14" s="33">
        <v>1300</v>
      </c>
      <c r="E14" s="43"/>
      <c r="F14" s="22" t="s">
        <v>41</v>
      </c>
    </row>
    <row r="15" spans="2:7" s="42" customFormat="1" x14ac:dyDescent="0.25">
      <c r="B15" s="32">
        <v>44712</v>
      </c>
      <c r="C15" s="43" t="s">
        <v>102</v>
      </c>
      <c r="D15" s="33">
        <v>1700</v>
      </c>
      <c r="E15" s="43"/>
      <c r="F15" s="22" t="s">
        <v>41</v>
      </c>
    </row>
    <row r="16" spans="2:7" s="42" customFormat="1" x14ac:dyDescent="0.25">
      <c r="B16" s="32">
        <v>44712</v>
      </c>
      <c r="C16" s="43" t="s">
        <v>103</v>
      </c>
      <c r="D16" s="33">
        <v>1685.39</v>
      </c>
      <c r="E16" s="43"/>
      <c r="F16" s="22" t="s">
        <v>41</v>
      </c>
    </row>
    <row r="17" spans="2:6" s="42" customFormat="1" x14ac:dyDescent="0.25">
      <c r="B17" s="32">
        <v>44712</v>
      </c>
      <c r="C17" s="43" t="s">
        <v>104</v>
      </c>
      <c r="D17" s="33">
        <v>1700</v>
      </c>
      <c r="E17" s="43"/>
      <c r="F17" s="22" t="s">
        <v>41</v>
      </c>
    </row>
    <row r="18" spans="2:6" s="42" customFormat="1" x14ac:dyDescent="0.25">
      <c r="B18" s="32">
        <v>44712</v>
      </c>
      <c r="C18" s="43" t="s">
        <v>105</v>
      </c>
      <c r="D18" s="33">
        <v>936.14</v>
      </c>
      <c r="E18" s="22" t="s">
        <v>23</v>
      </c>
      <c r="F18" s="22" t="s">
        <v>41</v>
      </c>
    </row>
    <row r="19" spans="2:6" s="42" customFormat="1" x14ac:dyDescent="0.25">
      <c r="B19" s="44"/>
      <c r="D19" s="45"/>
    </row>
    <row r="20" spans="2:6" s="42" customFormat="1" x14ac:dyDescent="0.25">
      <c r="B20" s="44"/>
      <c r="C20" s="46" t="s">
        <v>39</v>
      </c>
      <c r="D20" s="45">
        <f>SUM(D6:D19)</f>
        <v>14026.339999999998</v>
      </c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algorithmName="SHA-512" hashValue="RvjJQz3G4brbJ1x9e8aMItiNTlnqkwSZHBHUlnlXRS1DhMTsG5x4Y25oqwc7tFEBoNjXIwndIon/N13Hvh3S3Q==" saltValue="NadcR1pQCOdtiielxJh9WA==" spinCount="100000" sheet="1" objects="1" scenarios="1"/>
  <hyperlinks>
    <hyperlink ref="E18" location="Razão!A1" display="retorna" xr:uid="{00000000-0004-0000-0400-000000000000}"/>
    <hyperlink ref="F6" r:id="rId1" xr:uid="{00000000-0004-0000-0400-00000E000000}"/>
    <hyperlink ref="F7:F18" r:id="rId2" display="docto." xr:uid="{60942AAA-15FE-4EB1-A450-34DE4D30BD8A}"/>
    <hyperlink ref="F7" r:id="rId3" xr:uid="{0641A281-EBB5-4866-B392-262ED8059F60}"/>
    <hyperlink ref="F8" r:id="rId4" xr:uid="{11D91D73-D62B-40EE-8D3E-E5E8F1680CFA}"/>
    <hyperlink ref="F9" r:id="rId5" xr:uid="{AB3087D8-DEFA-4CA0-87C4-9F59CE6439C1}"/>
    <hyperlink ref="F10" r:id="rId6" xr:uid="{8ABA49DD-8BB1-4D9F-A487-02EC2B026216}"/>
    <hyperlink ref="F11" r:id="rId7" xr:uid="{5D3E0ACB-F202-4C14-9302-A9B3187D3468}"/>
    <hyperlink ref="F12" r:id="rId8" xr:uid="{4AEBA438-7126-458E-95C4-F7BCC6219720}"/>
    <hyperlink ref="F13" r:id="rId9" xr:uid="{4A840E52-5267-40E4-82EA-646164BAA533}"/>
    <hyperlink ref="F14" r:id="rId10" xr:uid="{E9DC6D1C-2BD4-45FF-8D17-4AC218E7F419}"/>
    <hyperlink ref="F15" r:id="rId11" xr:uid="{D90D7E3A-F804-4891-AFF6-73ED1FEB9325}"/>
    <hyperlink ref="F16" r:id="rId12" xr:uid="{CCE59688-058F-43E8-8C88-39EF81C48B6A}"/>
    <hyperlink ref="F17" r:id="rId13" xr:uid="{85E4A2F6-77A0-4948-AC0D-1FA6EF339AB0}"/>
    <hyperlink ref="F18" r:id="rId14" xr:uid="{0AAA64E5-E6FF-4EA3-A378-515175EAAAEF}"/>
  </hyperlinks>
  <pageMargins left="0.511811024" right="0.511811024" top="0.78740157499999996" bottom="0.78740157499999996" header="0.31496062000000002" footer="0.31496062000000002"/>
  <pageSetup paperSize="9" orientation="portrait" r:id="rId1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44712</v>
      </c>
      <c r="C6" s="23" t="s">
        <v>42</v>
      </c>
      <c r="D6" s="26">
        <v>2190</v>
      </c>
      <c r="E6" s="23"/>
      <c r="F6" s="22" t="s">
        <v>41</v>
      </c>
    </row>
    <row r="7" spans="2:7" x14ac:dyDescent="0.25">
      <c r="B7" s="30">
        <v>44712</v>
      </c>
      <c r="C7" s="23" t="s">
        <v>43</v>
      </c>
      <c r="D7" s="26">
        <v>2190</v>
      </c>
      <c r="E7" s="23"/>
      <c r="F7" s="22" t="s">
        <v>41</v>
      </c>
    </row>
    <row r="8" spans="2:7" x14ac:dyDescent="0.25">
      <c r="B8" s="30">
        <v>44712</v>
      </c>
      <c r="C8" s="23" t="s">
        <v>44</v>
      </c>
      <c r="D8" s="26">
        <v>12367</v>
      </c>
      <c r="E8" s="23"/>
      <c r="F8" s="22" t="s">
        <v>41</v>
      </c>
    </row>
    <row r="9" spans="2:7" x14ac:dyDescent="0.25">
      <c r="B9" s="30">
        <v>44712</v>
      </c>
      <c r="C9" s="23" t="s">
        <v>45</v>
      </c>
      <c r="D9" s="26">
        <v>6361</v>
      </c>
      <c r="E9" s="25"/>
      <c r="F9" s="22" t="s">
        <v>41</v>
      </c>
    </row>
    <row r="10" spans="2:7" x14ac:dyDescent="0.25">
      <c r="B10" s="30">
        <v>44712</v>
      </c>
      <c r="C10" s="23" t="s">
        <v>53</v>
      </c>
      <c r="D10" s="26">
        <v>2190</v>
      </c>
      <c r="E10" s="25"/>
      <c r="F10" s="22" t="s">
        <v>41</v>
      </c>
    </row>
    <row r="11" spans="2:7" x14ac:dyDescent="0.25">
      <c r="B11" s="30">
        <v>44712</v>
      </c>
      <c r="C11" s="23" t="s">
        <v>54</v>
      </c>
      <c r="D11" s="26">
        <v>2190</v>
      </c>
      <c r="E11" s="25"/>
      <c r="F11" s="22" t="s">
        <v>41</v>
      </c>
    </row>
    <row r="12" spans="2:7" x14ac:dyDescent="0.25">
      <c r="B12" s="30">
        <v>44712</v>
      </c>
      <c r="C12" s="23" t="s">
        <v>55</v>
      </c>
      <c r="D12" s="26">
        <v>2190</v>
      </c>
      <c r="E12" s="25"/>
      <c r="F12" s="22" t="s">
        <v>41</v>
      </c>
    </row>
    <row r="13" spans="2:7" x14ac:dyDescent="0.25">
      <c r="B13" s="30">
        <v>44712</v>
      </c>
      <c r="C13" s="23" t="s">
        <v>78</v>
      </c>
      <c r="D13" s="26">
        <v>4000</v>
      </c>
      <c r="E13" s="25" t="s">
        <v>23</v>
      </c>
      <c r="F13" s="22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wla86npVlfLG5gkPdNQVkmF3a3ug0vT1VnCfYIYEGYTILcrjZx5Wc/RMvAIergFtKqMlhrOAy0wbDCqXKpegwg==" saltValue="Ijd6rErVg3/aJWN/5kau5w==" spinCount="100000" sheet="1" objects="1" scenarios="1"/>
  <hyperlinks>
    <hyperlink ref="E13" location="Razão!A1" display="retorna" xr:uid="{00000000-0004-0000-0500-000000000000}"/>
    <hyperlink ref="F6" r:id="rId1" xr:uid="{75E7A237-0AA7-4C53-B116-410F58D7503F}"/>
    <hyperlink ref="F7:F13" r:id="rId2" display="docto." xr:uid="{15094CD2-E268-4874-B819-8B2E98D7D252}"/>
    <hyperlink ref="F7" r:id="rId3" xr:uid="{457CA6FF-F012-471E-980A-D10A080333DB}"/>
    <hyperlink ref="F8" r:id="rId4" xr:uid="{88457B89-E1D2-4FDE-BA77-61935E4C6198}"/>
    <hyperlink ref="F9" r:id="rId5" xr:uid="{D0921936-5C93-423A-A58F-169A581D641A}"/>
    <hyperlink ref="F10" r:id="rId6" xr:uid="{D15EBF17-2D41-4617-9032-773F92E7516D}"/>
    <hyperlink ref="F11" r:id="rId7" xr:uid="{E4250664-3E13-4A49-85DF-E96A054F1729}"/>
    <hyperlink ref="F12" r:id="rId8" xr:uid="{3691290F-3370-4789-8952-BDB114CE8189}"/>
    <hyperlink ref="F13" r:id="rId9" xr:uid="{CB86FA0C-0557-40E2-AB37-6229A9478C03}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47</v>
      </c>
      <c r="D6" s="26">
        <v>3485.21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3485.21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/UjUBgS23oa/R2vUEtxSyNs6+4pExF1IWA+rMeYCEG5UbuUuj+T+G/Z4+MLSUIZxrqr59dd8f23syfSgL1/oRA==" saltValue="HV/fTq7Q95ycB1Noz2xLcg==" spinCount="100000" sheet="1" objects="1" scenarios="1"/>
  <hyperlinks>
    <hyperlink ref="E6" location="Razão!A1" display="retorna" xr:uid="{00000000-0004-0000-0600-000000000000}"/>
    <hyperlink ref="F6" r:id="rId1" xr:uid="{D182021C-F36E-4E8B-9CC6-07D29E5B5699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48</v>
      </c>
      <c r="D6" s="26">
        <v>6735.6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yV3cIrm4ngOJj/SliCApySZ3D6qr+Orp7oZ9zXw5mkOTrdyU+SHtCUkTWtuHWxsHgiIREbh7EdZ+NRUzdNOzTA==" saltValue="trrMGelTDzqopPrYUz8o4g==" spinCount="100000" sheet="1" objects="1" scenarios="1"/>
  <hyperlinks>
    <hyperlink ref="E6" location="Razão!A1" display="retorna" xr:uid="{00000000-0004-0000-0700-000000000000}"/>
    <hyperlink ref="F6" r:id="rId1" xr:uid="{8B0B1C33-D9AF-4A2E-AE1A-4FB13C2D9038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44705</v>
      </c>
      <c r="C6" s="23" t="s">
        <v>106</v>
      </c>
      <c r="D6" s="26">
        <v>2762.51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2762.51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N7HVCBmhAiRo7XEAqWyPr4UP8H/VcREsRPjRjfF4Gl2vt2AK1iB66orCc0VOVFY8FScVuWVgwCCzvcmZ9PDILw==" saltValue="PaM8FzwVDL1GOOLpfJPCPg==" spinCount="100000" sheet="1" objects="1" scenarios="1"/>
  <hyperlinks>
    <hyperlink ref="E6" location="Razão!A1" display="retorna" xr:uid="{00000000-0004-0000-0800-000000000000}"/>
    <hyperlink ref="F6" r:id="rId1" xr:uid="{86484006-9916-48E5-839A-6762E24DFA4E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44690</v>
      </c>
      <c r="C6" s="43" t="s">
        <v>107</v>
      </c>
      <c r="D6" s="27">
        <v>435</v>
      </c>
      <c r="E6" s="25"/>
      <c r="F6" s="22" t="s">
        <v>41</v>
      </c>
    </row>
    <row r="7" spans="2:7" x14ac:dyDescent="0.25">
      <c r="B7" s="32">
        <v>44707</v>
      </c>
      <c r="C7" s="43" t="s">
        <v>108</v>
      </c>
      <c r="D7" s="27">
        <v>189</v>
      </c>
      <c r="E7" s="25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624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3WajtOzwmuME74ngydpYW/Jwnr6HAu6EL7XKE3SPPA/JYZ4gDnuS0RZ25IudYtFlffThnRr7KwrZMYIjomhrLw==" saltValue="izUWgmMEAcdMYlBL51T8kg==" spinCount="100000" sheet="1" objects="1" scenarios="1"/>
  <hyperlinks>
    <hyperlink ref="E7" location="Razão!A1" display="retorna" xr:uid="{00000000-0004-0000-0A00-000000000000}"/>
    <hyperlink ref="F6" r:id="rId1" xr:uid="{C7899998-A25D-4144-BA58-BC84CB8C6924}"/>
    <hyperlink ref="F7" r:id="rId2" xr:uid="{AB4A1677-BDB6-47FC-8B8A-5BC846CAD99D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8">
        <v>44697</v>
      </c>
      <c r="C6" s="49" t="s">
        <v>109</v>
      </c>
      <c r="D6" s="27">
        <v>257.14999999999998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257.14999999999998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v9UKEHMCvkUvfiYpdu4Tx3ob6Ed5giDleS5Y+/tbrZKW8dBpq6NNn74S2d10TKU9Y7fgqmh1DhUfOdSc6W3i0w==" saltValue="inQQ16Qw+JihaL92ehbHOg==" spinCount="100000" sheet="1" objects="1" scenarios="1"/>
  <hyperlinks>
    <hyperlink ref="E6" location="Razão!A1" display="retorna" xr:uid="{00000000-0004-0000-0B00-000000000000}"/>
    <hyperlink ref="F6" r:id="rId1" xr:uid="{2EF55F93-7AC8-4909-96FF-8DC470921967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44698</v>
      </c>
      <c r="C6" s="40" t="s">
        <v>84</v>
      </c>
      <c r="D6" s="27">
        <v>90.12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90.12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lZaIWqJHFqq8SVbEtJgcTh1L5eEar6tfBtlml7xQ+VCcree3H+SE69YnKD5FDJr7Z2RfdUFkwJFA3dMspKRlBA==" saltValue="7K6YiN8sIxdXab3KGb9tIw==" spinCount="100000" sheet="1" objects="1" scenarios="1"/>
  <hyperlinks>
    <hyperlink ref="E6" location="Razão!A1" display="retorna" xr:uid="{00000000-0004-0000-0C00-000000000000}"/>
    <hyperlink ref="F6" r:id="rId1" xr:uid="{F7F30E87-27C8-4268-96B2-A56E3437A00F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44704</v>
      </c>
      <c r="C6" s="40" t="s">
        <v>110</v>
      </c>
      <c r="D6" s="27">
        <v>100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mGGdzRT08uWjvv6KazngFEtCPtBOzcvRlFon3kexzl4t2MLlV2CeoN6K+9OojgVQ4YBOdBv+WTtvK6uz4sj93g==" saltValue="xJkuYg6viBMbvSNX9M8wrA==" spinCount="100000" sheet="1" objects="1" scenarios="1"/>
  <hyperlinks>
    <hyperlink ref="E6" location="Razão!A1" display="retorna" xr:uid="{00000000-0004-0000-0D00-000000000000}"/>
    <hyperlink ref="F6" r:id="rId1" xr:uid="{B0F263C6-1819-4DC7-851F-573BA299A5A5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44708</v>
      </c>
      <c r="C7" s="40" t="s">
        <v>111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SUM(D7:D8)</f>
        <v>1700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3LdtKy7pVf7fGmyK+MjYiJ2g/AY9V+3bkLL+P++ZYV+ItGXqemfOVavqFXahyxgwAmDStlwbv0DY1kkX/v71Pg==" saltValue="03d+7B6pEADAYGja4dKJVg==" spinCount="100000" sheet="1" objects="1" scenarios="1"/>
  <hyperlinks>
    <hyperlink ref="E7" location="Razão!A1" display="retorna" xr:uid="{00000000-0004-0000-0E00-000000000000}"/>
    <hyperlink ref="F7" r:id="rId1" xr:uid="{270222EC-2739-48D7-A81E-07F06DF5E9CE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44690</v>
      </c>
      <c r="C6" s="40" t="s">
        <v>112</v>
      </c>
      <c r="D6" s="27">
        <v>88</v>
      </c>
      <c r="E6" s="22"/>
      <c r="F6" s="22" t="s">
        <v>41</v>
      </c>
    </row>
    <row r="7" spans="2:7" x14ac:dyDescent="0.25">
      <c r="B7" s="32">
        <v>44706</v>
      </c>
      <c r="C7" s="40" t="s">
        <v>113</v>
      </c>
      <c r="D7" s="27">
        <v>87.39</v>
      </c>
      <c r="E7" s="22"/>
      <c r="F7" s="22" t="s">
        <v>41</v>
      </c>
    </row>
    <row r="8" spans="2:7" ht="30" x14ac:dyDescent="0.25">
      <c r="B8" s="32">
        <v>44708</v>
      </c>
      <c r="C8" s="40" t="s">
        <v>114</v>
      </c>
      <c r="D8" s="27">
        <v>1334.77</v>
      </c>
      <c r="E8" s="22"/>
      <c r="F8" s="22" t="s">
        <v>41</v>
      </c>
    </row>
    <row r="9" spans="2:7" ht="30" x14ac:dyDescent="0.25">
      <c r="B9" s="32">
        <v>44712</v>
      </c>
      <c r="C9" s="40" t="s">
        <v>115</v>
      </c>
      <c r="D9" s="27">
        <v>517.74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2027.8999999999999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l0cInncX80HZkEerPsqzxuocrql+gBIeK9sXDGgNNV9cP1gqAZTM6MmIqVnXSdQay53a7AS/RVVNEsmUMGtvvQ==" saltValue="WzaPngMMy4utp//DAkG1Rg==" spinCount="100000" sheet="1" objects="1" scenarios="1"/>
  <hyperlinks>
    <hyperlink ref="E9" location="Razão!A1" display="retorna" xr:uid="{00000000-0004-0000-0F00-000000000000}"/>
    <hyperlink ref="F6" r:id="rId1" xr:uid="{95CD8465-C140-4BC9-84DD-2A0E4F50F59D}"/>
    <hyperlink ref="F7:F9" r:id="rId2" display="docto." xr:uid="{320BEDF1-775F-4FDA-89F3-16E2B442FEE7}"/>
    <hyperlink ref="F7" r:id="rId3" xr:uid="{044193C7-725F-4826-AB69-69F3EA8B680B}"/>
    <hyperlink ref="F8" r:id="rId4" xr:uid="{31BEFD2D-4295-4672-B4BC-1587501CAE81}"/>
    <hyperlink ref="F9" r:id="rId5" xr:uid="{B43B4C38-A7F7-4976-B68B-1DD707355FEB}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44705</v>
      </c>
      <c r="C6" s="31" t="s">
        <v>116</v>
      </c>
      <c r="D6" s="33">
        <v>109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109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o3fBel5v0ONSCfIVtuMP64ptvnNMB4Rxz+WlAf864w1o0lpfDXlYIkyrMy5+PlCb2J7AbMXGSMgYxKWz0V3YOw==" saltValue="CwuzOM3YBbFJTlhlp1/+aA==" spinCount="100000" sheet="1" objects="1" scenarios="1"/>
  <hyperlinks>
    <hyperlink ref="E6" location="Razão!A1" display="retorna" xr:uid="{00000000-0004-0000-1000-000000000000}"/>
    <hyperlink ref="F6" r:id="rId1" xr:uid="{9F910803-78BE-4620-BCA1-355E9F5226B8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44698</v>
      </c>
      <c r="C6" s="31" t="s">
        <v>117</v>
      </c>
      <c r="D6" s="33">
        <v>363.07</v>
      </c>
      <c r="E6" s="22"/>
      <c r="F6" s="22" t="s">
        <v>41</v>
      </c>
    </row>
    <row r="7" spans="2:7" ht="30" x14ac:dyDescent="0.25">
      <c r="B7" s="32">
        <v>44708</v>
      </c>
      <c r="C7" s="31" t="s">
        <v>118</v>
      </c>
      <c r="D7" s="33">
        <v>139.25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502.32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03z76I81RmSQvkzRxp7vtpO1/AeQAvcGG4JZ/BumuhCdiVGMg1Pnay4YfABDhq0Z4XcB9OINnyIFl7OJjssAYw==" saltValue="Ge76MriJIkfr082a7Woi9w==" spinCount="100000" sheet="1" objects="1" scenarios="1"/>
  <hyperlinks>
    <hyperlink ref="E7" location="Razão!A1" display="retorna" xr:uid="{00000000-0004-0000-1100-000000000000}"/>
    <hyperlink ref="F6" r:id="rId1" xr:uid="{2D96D530-5EC6-4C42-9FD3-8D343B8E9AC3}"/>
    <hyperlink ref="F7" r:id="rId2" xr:uid="{A861E7B8-3E66-4DF0-A4F9-7233F0A66DCE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1788-91FB-42FC-A63E-62012F2C93BA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44697</v>
      </c>
      <c r="C6" s="31" t="s">
        <v>119</v>
      </c>
      <c r="D6" s="33">
        <v>2992.71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2992.71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jJEO68oGG7rcKUwk3HEZn2avweTnNezwvD9lpVmYiWQZYSnFFuz5Le9jRVEmEbNiw4V5JgiLP7h+NVo+O2F4nA==" saltValue="m5vh8XDBg3IAFBx9hE4K2w==" spinCount="100000" sheet="1" objects="1" scenarios="1"/>
  <hyperlinks>
    <hyperlink ref="E6" location="Razão!A1" display="retorna" xr:uid="{B1131B70-6A27-4E88-BEED-8747431F0033}"/>
    <hyperlink ref="F6" r:id="rId1" xr:uid="{9760EE95-2622-4CC0-BE64-C4A80A83795B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44707</v>
      </c>
      <c r="C6" s="31" t="s">
        <v>120</v>
      </c>
      <c r="D6" s="33">
        <v>-120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-120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/syxWADOeosthWTtquJD+7ICo347BFijOW57sentNUD3eYT18ojNah1DhWU6R7YzJ1c6HmsM4eL+1nqIuclOzA==" saltValue="LrL4qJEzGVMWYHNx/Vf0hQ==" spinCount="100000" sheet="1" objects="1" scenarios="1"/>
  <hyperlinks>
    <hyperlink ref="E6" location="Razão!A1" display="retorna" xr:uid="{00000000-0004-0000-1200-000000000000}"/>
    <hyperlink ref="F6" r:id="rId1" xr:uid="{BBEAD79D-DEC8-4C4C-BAEE-6FC334A02E42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A1D2-CD30-482C-92E9-042095488596}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44692</v>
      </c>
      <c r="C6" s="31" t="s">
        <v>121</v>
      </c>
      <c r="D6" s="33">
        <v>220.82</v>
      </c>
      <c r="E6" s="22"/>
      <c r="F6" s="22" t="s">
        <v>41</v>
      </c>
    </row>
    <row r="7" spans="2:7" ht="15" customHeight="1" x14ac:dyDescent="0.25">
      <c r="B7" s="32">
        <v>44692</v>
      </c>
      <c r="C7" s="31" t="s">
        <v>121</v>
      </c>
      <c r="D7" s="33">
        <v>332.09</v>
      </c>
      <c r="E7" s="22"/>
      <c r="F7" s="22" t="s">
        <v>41</v>
      </c>
    </row>
    <row r="8" spans="2:7" ht="15" customHeight="1" x14ac:dyDescent="0.25">
      <c r="B8" s="32">
        <v>44705</v>
      </c>
      <c r="C8" s="31" t="s">
        <v>121</v>
      </c>
      <c r="D8" s="33">
        <v>1557.73</v>
      </c>
      <c r="E8" s="22"/>
      <c r="F8" s="22" t="s">
        <v>41</v>
      </c>
    </row>
    <row r="9" spans="2:7" ht="15" customHeight="1" x14ac:dyDescent="0.25">
      <c r="B9" s="32">
        <v>44711</v>
      </c>
      <c r="C9" s="31" t="s">
        <v>122</v>
      </c>
      <c r="D9" s="33">
        <v>402.81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2513.4499999999998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KYqtHwwNoR9K//XuWR6H5vzF2K+56a+3QbUGvXFlJRBZMpLnX+x2rWd5PsHeqlgAlHEWGt5H2hY49+tJKH64FQ==" saltValue="uz0W2h3/QXRYeox6Em5GQA==" spinCount="100000" sheet="1" objects="1" scenarios="1"/>
  <hyperlinks>
    <hyperlink ref="E9" location="Razão!A1" display="retorna" xr:uid="{4249C46D-A8BD-4815-B877-2BD5CA9E3E13}"/>
    <hyperlink ref="F6" r:id="rId1" xr:uid="{174A6DC0-B9D9-4092-B235-40AD09664624}"/>
    <hyperlink ref="F7:F9" r:id="rId2" display="docto." xr:uid="{2A1043DD-0F63-4AFE-8A2B-C866661FF554}"/>
    <hyperlink ref="F7" r:id="rId3" xr:uid="{57F33ED3-BE53-49F9-A883-4A601C8BCFF4}"/>
    <hyperlink ref="F8" r:id="rId4" xr:uid="{25380FBD-A599-4DAA-AA9F-252416B08277}"/>
    <hyperlink ref="F9" r:id="rId5" xr:uid="{CE5A02A3-ACA5-450E-B43C-20C6CAEC67F7}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44712</v>
      </c>
      <c r="C6" s="31" t="s">
        <v>58</v>
      </c>
      <c r="D6" s="33">
        <v>2374.9299999999998</v>
      </c>
      <c r="E6" s="22"/>
      <c r="F6" s="22" t="s">
        <v>41</v>
      </c>
    </row>
    <row r="7" spans="2:7" ht="30" x14ac:dyDescent="0.25">
      <c r="B7" s="32">
        <v>44712</v>
      </c>
      <c r="C7" s="31" t="s">
        <v>59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V2pPfWLcU7uhImULPa/SO1ArmF2+osTaBoWzcDCgRny4bDeqMnRMi+pEBLlfwGuvOx8KCy5qo5DgJFlhgr4xaQ==" saltValue="KPt2Fmy80Lx27KMIKzRvBg==" spinCount="100000" sheet="1" objects="1" scenarios="1"/>
  <hyperlinks>
    <hyperlink ref="E7" location="Razão!A1" display="retorna" xr:uid="{00000000-0004-0000-1300-000000000000}"/>
    <hyperlink ref="F6" r:id="rId1" xr:uid="{19C5345F-4E00-4243-9748-03E59AE1D3B4}"/>
    <hyperlink ref="F7" r:id="rId2" xr:uid="{C25DD5A0-3507-4866-A760-59DCAB26DA61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44706</v>
      </c>
      <c r="C6" s="31" t="s">
        <v>123</v>
      </c>
      <c r="D6" s="33">
        <v>-41.33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-41.33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79xjytGjEpoHWY0k3GGcODC7p1o7XuGkU+ft8A+VUNemhdOIFfSs42+eQeO+HR/3usF0spvcFoOb/4DRPT4agQ==" saltValue="2InwQrjzKaHWvhIL7tNjzA==" spinCount="100000" sheet="1" objects="1" scenarios="1"/>
  <hyperlinks>
    <hyperlink ref="E6" location="Razão!A1" display="retorna" xr:uid="{00000000-0004-0000-1400-000000000000}"/>
    <hyperlink ref="F6" r:id="rId1" xr:uid="{41764938-9766-475A-BD56-2370FD4DE3F4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F66BD-F168-4676-83B9-FCED34F587D9}">
  <dimension ref="B1:G79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44683</v>
      </c>
      <c r="C6" s="31" t="s">
        <v>124</v>
      </c>
      <c r="D6" s="33">
        <v>32.5</v>
      </c>
      <c r="E6" s="22"/>
      <c r="F6" s="22" t="s">
        <v>41</v>
      </c>
    </row>
    <row r="7" spans="2:7" ht="15" customHeight="1" x14ac:dyDescent="0.25">
      <c r="B7" s="32">
        <v>44697</v>
      </c>
      <c r="C7" s="31" t="s">
        <v>46</v>
      </c>
      <c r="D7" s="33">
        <v>7.5</v>
      </c>
      <c r="E7" s="22"/>
      <c r="F7" s="22" t="s">
        <v>41</v>
      </c>
    </row>
    <row r="8" spans="2:7" ht="15" customHeight="1" x14ac:dyDescent="0.25">
      <c r="B8" s="32">
        <v>44699</v>
      </c>
      <c r="C8" s="31" t="s">
        <v>46</v>
      </c>
      <c r="D8" s="33">
        <v>2.5</v>
      </c>
      <c r="E8" s="22"/>
      <c r="F8" s="22" t="s">
        <v>41</v>
      </c>
    </row>
    <row r="9" spans="2:7" ht="15" customHeight="1" x14ac:dyDescent="0.25">
      <c r="B9" s="32">
        <v>44700</v>
      </c>
      <c r="C9" s="31" t="s">
        <v>46</v>
      </c>
      <c r="D9" s="33">
        <v>5</v>
      </c>
      <c r="E9" s="22"/>
      <c r="F9" s="22" t="s">
        <v>41</v>
      </c>
    </row>
    <row r="10" spans="2:7" ht="15" customHeight="1" x14ac:dyDescent="0.25">
      <c r="B10" s="32">
        <v>44708</v>
      </c>
      <c r="C10" s="31" t="s">
        <v>46</v>
      </c>
      <c r="D10" s="33">
        <v>2.5</v>
      </c>
      <c r="E10" s="22"/>
      <c r="F10" s="22" t="s">
        <v>41</v>
      </c>
    </row>
    <row r="11" spans="2:7" ht="15" customHeight="1" x14ac:dyDescent="0.25">
      <c r="B11" s="32">
        <v>44711</v>
      </c>
      <c r="C11" s="31" t="s">
        <v>46</v>
      </c>
      <c r="D11" s="33">
        <v>10</v>
      </c>
      <c r="E11" s="22" t="s">
        <v>23</v>
      </c>
      <c r="F11" s="22" t="s">
        <v>41</v>
      </c>
    </row>
    <row r="12" spans="2:7" x14ac:dyDescent="0.25">
      <c r="B12" s="37"/>
      <c r="C12" s="36"/>
      <c r="D12" s="38"/>
      <c r="E12" s="39"/>
      <c r="F12" s="39"/>
    </row>
    <row r="13" spans="2:7" x14ac:dyDescent="0.25">
      <c r="B13" s="2"/>
      <c r="C13" s="24" t="s">
        <v>39</v>
      </c>
      <c r="D13" s="4">
        <f>SUM(D6:D12)</f>
        <v>60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algorithmName="SHA-512" hashValue="PjJkO2ysav0v1SVt+u0mSzuj/f4qc3sn4B3oTifgIiCDuCMbfiQTieXCicYTYqpEayJVXlOiRA0wYwJJqNojeQ==" saltValue="rHNZlknAfTKO9MziV3nEow==" spinCount="100000" sheet="1" objects="1" scenarios="1"/>
  <hyperlinks>
    <hyperlink ref="E11" location="Razão!A1" display="retorna" xr:uid="{853DD5D4-A9B0-42C4-9A57-29B0A5C80054}"/>
    <hyperlink ref="F6" r:id="rId1" xr:uid="{31E76E8A-8D97-4BE9-AA82-8C129134B3C8}"/>
    <hyperlink ref="F7:F11" r:id="rId2" display="docto." xr:uid="{98CA4053-9B0A-4556-8CF0-287DC4F35D32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8706-35C5-4B44-82AA-A6D217BF0706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44712</v>
      </c>
      <c r="C6" s="31" t="s">
        <v>67</v>
      </c>
      <c r="D6" s="33">
        <v>517.1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517.1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2ItJY0lAEQ60vZkhkoy9WDepXsxkEj7LKD9n5NnyA1ZeSTlm6IutT62WRl/hKtPI+kQTfUTj2um57rv83rT+Zg==" saltValue="yORncoBCfZlPQ6OQ2eT8LA==" spinCount="100000" sheet="1" objects="1" scenarios="1"/>
  <hyperlinks>
    <hyperlink ref="E6" location="Razão!A1" display="retorna" xr:uid="{1FA56F20-79FA-4726-8FCD-22AF69A49BBF}"/>
    <hyperlink ref="F6" r:id="rId1" xr:uid="{EFAEC3EB-4A10-44DB-9A3C-51472F026CC8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8DCF-633A-4A60-9576-EC9D50E611CF}">
  <dimension ref="B1:G74"/>
  <sheetViews>
    <sheetView showGridLines="0" workbookViewId="0">
      <selection activeCell="I16" sqref="I15:I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01/05/2022 a 31/05/2022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44712</v>
      </c>
      <c r="C6" s="31" t="s">
        <v>125</v>
      </c>
      <c r="D6" s="33">
        <v>-739.13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-739.13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9AfUNnLPos8go067vUUePWAXlb3xwT5y8kLtfe1h09ZUHd/gFE+Nw3qmZg0oig3Gc6ztf5OvyzNPvS3kq51Arg==" saltValue="xW2G2mQfZaq+pIT6spPfaQ==" spinCount="100000" sheet="1" objects="1" scenarios="1"/>
  <hyperlinks>
    <hyperlink ref="E6" location="Razão!A1" display="retorna" xr:uid="{B3CC7260-5612-48F1-8626-7A3953579EDF}"/>
    <hyperlink ref="F6" r:id="rId1" xr:uid="{EBED447F-1404-4289-8E85-5FD805F198AE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25</vt:i4>
      </vt:variant>
      <vt:variant>
        <vt:lpstr>Intervalos Nomeados</vt:lpstr>
      </vt:variant>
      <vt:variant>
        <vt:i4>1</vt:i4>
      </vt:variant>
    </vt:vector>
  </HeadingPairs>
  <TitlesOfParts>
    <vt:vector size="26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2022-08-30T12:17:33Z</cp:lastPrinted>
  <dcterms:created xsi:type="dcterms:W3CDTF">2018-05-09T11:51:48Z</dcterms:created>
  <dcterms:modified xsi:type="dcterms:W3CDTF">2022-08-30T13:32:40Z</dcterms:modified>
</cp:coreProperties>
</file>