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ORADA DO SOL\SITE TRANSPARENCIA\DESPESA ABERTURA 2022\4 - Abril 2022\"/>
    </mc:Choice>
  </mc:AlternateContent>
  <xr:revisionPtr revIDLastSave="0" documentId="13_ncr:1_{1C73992C-94CE-4FB8-A821-294E6227717F}" xr6:coauthVersionLast="47" xr6:coauthVersionMax="47" xr10:uidLastSave="{00000000-0000-0000-0000-000000000000}"/>
  <bookViews>
    <workbookView xWindow="-120" yWindow="-120" windowWidth="19440" windowHeight="11520" tabRatio="0" xr2:uid="{00000000-000D-0000-FFFF-FFFF00000000}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14" r:id="rId10"/>
    <sheet name="10." sheetId="133" r:id="rId11"/>
    <sheet name="11." sheetId="103" r:id="rId12"/>
    <sheet name="12." sheetId="102" r:id="rId13"/>
    <sheet name="13." sheetId="121" r:id="rId14"/>
    <sheet name="14." sheetId="124" r:id="rId15"/>
    <sheet name="15." sheetId="122" r:id="rId16"/>
    <sheet name="16." sheetId="77" r:id="rId17"/>
    <sheet name="17." sheetId="119" r:id="rId18"/>
    <sheet name="18." sheetId="130" r:id="rId19"/>
    <sheet name="19." sheetId="89" r:id="rId20"/>
    <sheet name="20." sheetId="134" r:id="rId21"/>
    <sheet name="21," sheetId="84" r:id="rId22"/>
    <sheet name="22." sheetId="125" r:id="rId23"/>
    <sheet name="23." sheetId="107" r:id="rId24"/>
    <sheet name="24." sheetId="135" r:id="rId25"/>
    <sheet name="25." sheetId="136" r:id="rId26"/>
    <sheet name="26." sheetId="137" r:id="rId27"/>
  </sheets>
  <definedNames>
    <definedName name="_xlnm.Print_Area" localSheetId="0">RAZÃO!$A$1:$G$46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37" l="1"/>
  <c r="B4" i="137"/>
  <c r="D8" i="136"/>
  <c r="B4" i="136"/>
  <c r="D11" i="135"/>
  <c r="B4" i="135"/>
  <c r="D11" i="134"/>
  <c r="B4" i="134"/>
  <c r="D11" i="102"/>
  <c r="D9" i="133"/>
  <c r="B4" i="133"/>
  <c r="D10" i="29"/>
  <c r="E42" i="1"/>
  <c r="E38" i="1"/>
  <c r="E37" i="1"/>
  <c r="E36" i="1"/>
  <c r="E35" i="1"/>
  <c r="E33" i="1"/>
  <c r="E32" i="1"/>
  <c r="E29" i="1"/>
  <c r="E27" i="1"/>
  <c r="E25" i="1"/>
  <c r="D9" i="130"/>
  <c r="D8" i="119"/>
  <c r="D12" i="122"/>
  <c r="D9" i="124"/>
  <c r="D8" i="103"/>
  <c r="B4" i="130"/>
  <c r="D12" i="77"/>
  <c r="D8" i="114"/>
  <c r="D8" i="125"/>
  <c r="B4" i="125"/>
  <c r="B4" i="124"/>
  <c r="B4" i="122" l="1"/>
  <c r="D8" i="121"/>
  <c r="B4" i="121"/>
  <c r="B4" i="119" l="1"/>
  <c r="B4" i="114"/>
  <c r="D8" i="107" l="1"/>
  <c r="B4" i="107" l="1"/>
  <c r="B4" i="103"/>
  <c r="B4" i="102" l="1"/>
  <c r="D11" i="89" l="1"/>
  <c r="B4" i="89"/>
  <c r="D9" i="84" l="1"/>
  <c r="B4" i="84"/>
  <c r="B4" i="77" l="1"/>
  <c r="D21" i="6" l="1"/>
  <c r="B4" i="29" l="1"/>
  <c r="B4" i="28"/>
  <c r="B4" i="27"/>
  <c r="B4" i="24"/>
  <c r="B4" i="6"/>
  <c r="B4" i="5"/>
  <c r="B4" i="4"/>
  <c r="B4" i="2"/>
  <c r="D8" i="28" l="1"/>
  <c r="D8" i="27"/>
  <c r="D15" i="24" l="1"/>
  <c r="D9" i="5" l="1"/>
  <c r="E46" i="1" s="1"/>
</calcChain>
</file>

<file path=xl/sharedStrings.xml><?xml version="1.0" encoding="utf-8"?>
<sst xmlns="http://schemas.openxmlformats.org/spreadsheetml/2006/main" count="441" uniqueCount="145">
  <si>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</si>
  <si>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</si>
  <si>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</si>
  <si>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</si>
  <si>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</si>
  <si>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</si>
  <si>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</si>
  <si>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</si>
  <si>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</si>
  <si>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</si>
  <si>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</si>
  <si>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</si>
  <si>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</si>
  <si>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</si>
  <si>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</si>
  <si>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</si>
  <si>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</si>
  <si>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</si>
  <si>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</si>
  <si>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</si>
  <si>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de Telefone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</si>
  <si>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</si>
  <si>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</si>
  <si>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</si>
  <si>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</si>
  <si>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</si>
  <si>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</si>
  <si>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</si>
  <si>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</si>
  <si>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</si>
  <si>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</si>
  <si>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</si>
  <si>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</si>
  <si>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</si>
  <si>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</si>
  <si>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</si>
  <si>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</si>
  <si>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</si>
  <si>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</si>
  <si>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</si>
  <si>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</si>
  <si>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</si>
  <si>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</si>
  <si>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</si>
  <si>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</si>
  <si>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</si>
  <si>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</si>
  <si>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</si>
  <si>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</si>
  <si>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>Juliana Picoli Agatte</t>
  </si>
  <si>
    <t>Nelson Kiyoshi Hisatsuga</t>
  </si>
  <si>
    <t>Sinval Alan Ferreira Silva</t>
  </si>
  <si>
    <t>DESPESAS/RECEITAS FINANCEIRAS</t>
  </si>
  <si>
    <t>Honorarios Conselho Fiscal Juliana Picoli Agatte</t>
  </si>
  <si>
    <t>Honorarios Conselho Fiscal Sinval Alan Ferreira silva</t>
  </si>
  <si>
    <t>Honorarios Conselho Fiscal Nelson Kiyoshi Hisatsuga</t>
  </si>
  <si>
    <t>Honorários Contábeis / Auditoria</t>
  </si>
  <si>
    <t>Depreciação</t>
  </si>
  <si>
    <t>Depreciação - Imoveis</t>
  </si>
  <si>
    <t xml:space="preserve">Deprec.equiptos comunicação cf.relatório auxiliar </t>
  </si>
  <si>
    <t xml:space="preserve">Deprec.equiptos informática cf.relatório auxiliar </t>
  </si>
  <si>
    <t xml:space="preserve">Deprec.maquinas e equiptos cf.relatório auxiliar </t>
  </si>
  <si>
    <t xml:space="preserve">Deprec.outras imobilizações cf.relatório auxiliar </t>
  </si>
  <si>
    <t xml:space="preserve">Deprec.acum.c/imóveis (CEAR - edificacao Centro de Eventos) cf.relatório auxiliar </t>
  </si>
  <si>
    <t xml:space="preserve">Deprec.acum.c/imóveis (CEAR - edificacoes) cf.relatório auxiliar </t>
  </si>
  <si>
    <t>15.</t>
  </si>
  <si>
    <t>16.</t>
  </si>
  <si>
    <t>17.</t>
  </si>
  <si>
    <t>18.</t>
  </si>
  <si>
    <t>19.</t>
  </si>
  <si>
    <t>20.</t>
  </si>
  <si>
    <t>Material de Uso/Consumo</t>
  </si>
  <si>
    <t xml:space="preserve">IRRF s/rendimento RDC d/mês </t>
  </si>
  <si>
    <t xml:space="preserve">Devido s/receita operacional d/mes </t>
  </si>
  <si>
    <t>21.</t>
  </si>
  <si>
    <t>IRRF  s/ Aplicações Financeiras</t>
  </si>
  <si>
    <t>22.</t>
  </si>
  <si>
    <t>23.</t>
  </si>
  <si>
    <t>24.</t>
  </si>
  <si>
    <t>Jefferson Henrique Rosseti</t>
  </si>
  <si>
    <t>REMUNERAÇÃO DIRETORIA/CONSELHOS</t>
  </si>
  <si>
    <t>Combustiveis e Lubrificantes</t>
  </si>
  <si>
    <t>Despesas de Copa/Cozinha/Material de Limpeza</t>
  </si>
  <si>
    <t>Manutenção e Conservação das Instalações</t>
  </si>
  <si>
    <t>Honorarios Diretoria Jefferson Henrique Rosseti</t>
  </si>
  <si>
    <t>Impressos/Xerox/Material de Escritorio</t>
  </si>
  <si>
    <t>Manutenção e Conservação dos Imóveis</t>
  </si>
  <si>
    <t>Juros Ativos</t>
  </si>
  <si>
    <t>IOF s/Aplicacoes Fianceiras</t>
  </si>
  <si>
    <t>25.</t>
  </si>
  <si>
    <t>26.</t>
  </si>
  <si>
    <t xml:space="preserve">IOF s/rendimento RDC d/mês </t>
  </si>
  <si>
    <t>Período : 01/04/2022 a 30/04/2022</t>
  </si>
  <si>
    <t>Impostos e Taxas</t>
  </si>
  <si>
    <t>Premios de Seguro</t>
  </si>
  <si>
    <t>Prevenção de Incendios</t>
  </si>
  <si>
    <t>Viagens e Estadias</t>
  </si>
  <si>
    <t>Descontos Obtidos</t>
  </si>
  <si>
    <t>30/04/22</t>
  </si>
  <si>
    <t xml:space="preserve">Aline Maria Pereira cf. recibo nº 04/2022 </t>
  </si>
  <si>
    <t xml:space="preserve">Fernanda Cília Marafão Brunetti cf. recibo nº 04/2022 </t>
  </si>
  <si>
    <t xml:space="preserve">Renan Altino Bressan cf. recibo nº 05/2022 </t>
  </si>
  <si>
    <t xml:space="preserve">Eduardo Gustavo Buzza cf. recibo nº 02/2022 </t>
  </si>
  <si>
    <t xml:space="preserve">Gislei Souza da Silva cf. recibo nº 01/2022 </t>
  </si>
  <si>
    <t xml:space="preserve">Iara Francisca Santos de Jesus cf. recibo nº 02/2022 </t>
  </si>
  <si>
    <t xml:space="preserve">Pedro Henrique Caruso Paschoal cf. recibo nº 02/2022 </t>
  </si>
  <si>
    <t xml:space="preserve">Daniela Cristina Caruso dos Santos cf. recibo nº 04/2022 </t>
  </si>
  <si>
    <t xml:space="preserve">Indiamara Moura Siqueira cf. recibo nº 04/2022 </t>
  </si>
  <si>
    <t xml:space="preserve">Luisa Camacho Calvano cf. recibo nº 04/2022 </t>
  </si>
  <si>
    <t xml:space="preserve">Reginalda Maria da Silva cf. recibo nº 04/2022 </t>
  </si>
  <si>
    <t xml:space="preserve">Vilma Medeiros Freitas cf. recibo nº 04/2022 </t>
  </si>
  <si>
    <t xml:space="preserve">Teresa Cristina Ribeiro cf. recibo nº 05/2022 </t>
  </si>
  <si>
    <t xml:space="preserve">Teresa Cristina Ribeiro cf. recibo nº 06/2022 </t>
  </si>
  <si>
    <t xml:space="preserve">Bruna Carolina Ponciano Stievano cf. recibo nº 07/2022 </t>
  </si>
  <si>
    <t xml:space="preserve">Bruna Carolina Ponciano Stievano cf. recibo nº 08/2022 </t>
  </si>
  <si>
    <t xml:space="preserve">NF. 2493 Escritório Delta Contábil Ltda  </t>
  </si>
  <si>
    <t xml:space="preserve">NF. 673 Conaud Auditores Independentes S/S EPP </t>
  </si>
  <si>
    <t xml:space="preserve">Pg. Auto Posto Vila Xavier Ltda cf. cupom fiscal </t>
  </si>
  <si>
    <t xml:space="preserve">NF. 2053 A. I. Luiz </t>
  </si>
  <si>
    <t xml:space="preserve">NF. 4378 Deusdete Martins da Silva Ltda </t>
  </si>
  <si>
    <t xml:space="preserve">Pg. Telefônica Brasil S/A ref. 04/2022 cf. comprovante  </t>
  </si>
  <si>
    <t xml:space="preserve">Pg. Prefeitura Municipal de Araraquara ref. TPP Exercício 2022 parcela 01/04 </t>
  </si>
  <si>
    <t xml:space="preserve">Pg. Prefeitura Municipal de Araraquara ref. TPP Exercício 2022 parcela 02/04 </t>
  </si>
  <si>
    <t xml:space="preserve">Pg. Prefeitura Municipal de Araraquara ref. TPP Exercício 2022 parcela 03/04 </t>
  </si>
  <si>
    <t xml:space="preserve">Pg. Prefeitura Municipal de Araraquara ref. TPP Exercício 2022 parcela 04/04 </t>
  </si>
  <si>
    <t xml:space="preserve">NF. 9997 Center Print - Cartuchos e Tonners Ltda - ME </t>
  </si>
  <si>
    <t xml:space="preserve">Nfs-e 001 Alexandre Cesar Marcos Rosseti 45358915168 </t>
  </si>
  <si>
    <t xml:space="preserve">NF. 5698 Brunetti E Brunetti Ltda - ME - Aço Brasil </t>
  </si>
  <si>
    <t xml:space="preserve">NF. 3583 Aquarela Tintas Araraquara Ltda </t>
  </si>
  <si>
    <t xml:space="preserve">NF. 5730 Brunetti E Brunetti Ltda - ME - Aço Brasil </t>
  </si>
  <si>
    <t xml:space="preserve">Pg.NF.(s) 2198 Antônio Afonso Dias do Nascimento - EPP </t>
  </si>
  <si>
    <t xml:space="preserve">NF. 3667 Aquarela Tintas Araraquara Ltda  </t>
  </si>
  <si>
    <t xml:space="preserve">Pg. MercadoPago.com Representações Ltda  </t>
  </si>
  <si>
    <t xml:space="preserve">Pg.NF.(s) 12653 Henrique Veloso Rocha </t>
  </si>
  <si>
    <t xml:space="preserve">Pg.NF.(s) 17826 Segurança Total EPIS Ltda  </t>
  </si>
  <si>
    <t xml:space="preserve">Pg. MercadoPago.com Representações Ltda </t>
  </si>
  <si>
    <t xml:space="preserve">NF. 25614 Blanco &amp; Pião Com. de Parafusos Ltda - EPP </t>
  </si>
  <si>
    <t xml:space="preserve">Pg. Allianz Seguros S/A parcela 02/04 </t>
  </si>
  <si>
    <t xml:space="preserve">NF. 19619 Extintores e Vistoriadora Aratestes Ltda </t>
  </si>
  <si>
    <t xml:space="preserve">NF. 7904 Ricardo Conca - ME </t>
  </si>
  <si>
    <t xml:space="preserve">Pg. Manoel de Araújo Sobrinho ref. reembolso de despesas de viagem cf. comprovantes  </t>
  </si>
  <si>
    <t xml:space="preserve">Pg. Manoel de Araújo Sobrinho  ref. despesas de viagem cf. comprovantes  </t>
  </si>
  <si>
    <t xml:space="preserve">Ref. nf. 62146 Tend Tudo Papelaria e Informática Ltda - EPP </t>
  </si>
  <si>
    <t xml:space="preserve">S/recebimento contrato 045/2022 Orion Produções </t>
  </si>
  <si>
    <t xml:space="preserve">Tarifa Manutenção Conta Ativa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</si>
</sst>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1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0" fontId="2" fillId="0" borderId="0" xfId="1"/>
    <xf numFmtId="14" fontId="0" fillId="0" borderId="10" xfId="0" applyNumberFormat="1" applyBorder="1" applyAlignment="1">
      <alignment horizontal="left" vertical="top"/>
    </xf>
    <xf numFmtId="0" fontId="0" fillId="0" borderId="10" xfId="0" applyBorder="1" applyAlignment="1">
      <alignment horizontal="left" vertical="top" wrapText="1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2/PDF/0422-229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2/PDF/0422-230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transparencia.moradaturismoeventos.com.br/Arquivos/Transparencias/2/2/2022/PDF/0422-22.pdf" TargetMode="External"/><Relationship Id="rId1" Type="http://schemas.openxmlformats.org/officeDocument/2006/relationships/hyperlink" Target="http://transparencia.moradaturismoeventos.com.br/Arquivos/Transparencias/2/2/2022/PDF/0422-16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2/PDF/0422-25.pdf" TargetMode="External"/><Relationship Id="rId13" Type="http://schemas.openxmlformats.org/officeDocument/2006/relationships/hyperlink" Target="http://transparencia.moradaturismoeventos.com.br/Arquivos/Transparencias/2/2/2022/PDF/0422-43.pdf" TargetMode="External"/><Relationship Id="rId3" Type="http://schemas.openxmlformats.org/officeDocument/2006/relationships/hyperlink" Target="http://transparencia.moradaturismoeventos.com.br/Arquivos/Transparencias/2/2/2022/PDF/0422-7.pdf" TargetMode="External"/><Relationship Id="rId7" Type="http://schemas.openxmlformats.org/officeDocument/2006/relationships/hyperlink" Target="http://transparencia.moradaturismoeventos.com.br/Arquivos/Transparencias/2/2/2022/PDF/0422-19.pdf" TargetMode="External"/><Relationship Id="rId12" Type="http://schemas.openxmlformats.org/officeDocument/2006/relationships/hyperlink" Target="http://transparencia.moradaturismoeventos.com.br/Arquivos/Transparencias/2/2/2022/PDF/0422-40.pdf" TargetMode="External"/><Relationship Id="rId2" Type="http://schemas.openxmlformats.org/officeDocument/2006/relationships/hyperlink" Target="http://transparencia.moradaturismoeventos.com.br/Arquivos/Transparencias/2/2/2022/PDF/0422-229.pdf" TargetMode="External"/><Relationship Id="rId16" Type="http://schemas.openxmlformats.org/officeDocument/2006/relationships/printerSettings" Target="../printerSettings/printerSettings5.bin"/><Relationship Id="rId1" Type="http://schemas.openxmlformats.org/officeDocument/2006/relationships/hyperlink" Target="http://transparencia.moradaturismoeventos.com.br/Arquivos/Transparencias/2/2/2022/PDF/0422-37.pdf" TargetMode="External"/><Relationship Id="rId6" Type="http://schemas.openxmlformats.org/officeDocument/2006/relationships/hyperlink" Target="http://transparencia.moradaturismoeventos.com.br/Arquivos/Transparencias/2/2/2022/PDF/0422-13.pdf" TargetMode="External"/><Relationship Id="rId11" Type="http://schemas.openxmlformats.org/officeDocument/2006/relationships/hyperlink" Target="http://transparencia.moradaturismoeventos.com.br/Arquivos/Transparencias/2/2/2022/PDF/0422-34.pdf" TargetMode="External"/><Relationship Id="rId5" Type="http://schemas.openxmlformats.org/officeDocument/2006/relationships/hyperlink" Target="http://transparencia.moradaturismoeventos.com.br/Arquivos/Transparencias/2/2/2022/PDF/0422-10.pdf" TargetMode="External"/><Relationship Id="rId15" Type="http://schemas.openxmlformats.org/officeDocument/2006/relationships/hyperlink" Target="http://transparencia.moradaturismoeventos.com.br/Arquivos/Transparencias/2/2/2022/PDF/0422-49.pdf" TargetMode="External"/><Relationship Id="rId10" Type="http://schemas.openxmlformats.org/officeDocument/2006/relationships/hyperlink" Target="http://transparencia.moradaturismoeventos.com.br/Arquivos/Transparencias/2/2/2022/PDF/0422-31.pdf" TargetMode="External"/><Relationship Id="rId4" Type="http://schemas.openxmlformats.org/officeDocument/2006/relationships/hyperlink" Target="http://transparencia.moradaturismoeventos.com.br/Arquivos/Transparencias/2/2/2022/PDF/0422-4.pdf" TargetMode="External"/><Relationship Id="rId9" Type="http://schemas.openxmlformats.org/officeDocument/2006/relationships/hyperlink" Target="http://transparencia.moradaturismoeventos.com.br/Arquivos/Transparencias/2/2/2022/PDF/0422-28.pdf" TargetMode="External"/><Relationship Id="rId14" Type="http://schemas.openxmlformats.org/officeDocument/2006/relationships/hyperlink" Target="http://transparencia.moradaturismoeventos.com.br/Arquivos/Transparencias/2/2/2022/PDF/0422-46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2/PDF/0422-144.pdf" TargetMode="External"/><Relationship Id="rId3" Type="http://schemas.openxmlformats.org/officeDocument/2006/relationships/hyperlink" Target="http://transparencia.moradaturismoeventos.com.br/Arquivos/Transparencias/2/2/2022/PDF/0422-130.pdf" TargetMode="External"/><Relationship Id="rId7" Type="http://schemas.openxmlformats.org/officeDocument/2006/relationships/hyperlink" Target="http://transparencia.moradaturismoeventos.com.br/Arquivos/Transparencias/2/2/2022/PDF/0422-151.pdf" TargetMode="External"/><Relationship Id="rId2" Type="http://schemas.openxmlformats.org/officeDocument/2006/relationships/hyperlink" Target="http://transparencia.moradaturismoeventos.com.br/Arquivos/Transparencias/2/2/2022/PDF/0422-229.pdf" TargetMode="External"/><Relationship Id="rId1" Type="http://schemas.openxmlformats.org/officeDocument/2006/relationships/hyperlink" Target="http://transparencia.moradaturismoeventos.com.br/Arquivos/Transparencias/2/2/2022/PDF/0422-127.pdf" TargetMode="External"/><Relationship Id="rId6" Type="http://schemas.openxmlformats.org/officeDocument/2006/relationships/hyperlink" Target="http://transparencia.moradaturismoeventos.com.br/Arquivos/Transparencias/2/2/2022/PDF/0422-137.pdf" TargetMode="External"/><Relationship Id="rId5" Type="http://schemas.openxmlformats.org/officeDocument/2006/relationships/hyperlink" Target="http://transparencia.moradaturismoeventos.com.br/Arquivos/Transparencias/2/2/2022/PDF/0422-147.pdf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://transparencia.moradaturismoeventos.com.br/Arquivos/Transparencias/2/2/2022/PDF/0422-140.pdf" TargetMode="External"/><Relationship Id="rId9" Type="http://schemas.openxmlformats.org/officeDocument/2006/relationships/hyperlink" Target="http://transparencia.moradaturismoeventos.com.br/Arquivos/Transparencias/2/2/2022/PDF/0422-133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2/PDF/0422-53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2/PDF/0422-224.pdf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0422-222.pdf" TargetMode="External"/><Relationship Id="rId2" Type="http://schemas.openxmlformats.org/officeDocument/2006/relationships/hyperlink" Target="http://transparencia.moradaturismoeventos.com.br/Arquivos/Transparencias/2/2/2022/PDF/0422-229.pdf" TargetMode="External"/><Relationship Id="rId1" Type="http://schemas.openxmlformats.org/officeDocument/2006/relationships/hyperlink" Target="http://transparencia.moradaturismoeventos.com.br/Arquivos/Transparencias/2/2/2022/PDF/0422-102.pdf" TargetMode="External"/><Relationship Id="rId5" Type="http://schemas.openxmlformats.org/officeDocument/2006/relationships/printerSettings" Target="../printerSettings/printerSettings9.bin"/><Relationship Id="rId4" Type="http://schemas.openxmlformats.org/officeDocument/2006/relationships/hyperlink" Target="http://transparencia.moradaturismoeventos.com.br/Arquivos/Transparencias/2/2/2022/PDF/0422-235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2/PDF/0422-77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hyperlink" Target="http://transparencia.moradaturismoeventos.com.br/Arquivos/Transparencias/2/2/2022/PDF/0422-231.pdf" TargetMode="External"/><Relationship Id="rId1" Type="http://schemas.openxmlformats.org/officeDocument/2006/relationships/hyperlink" Target="http://transparencia.moradaturismoeventos.com.br/Arquivos/Transparencias/2/2/2022/PDF/0422-220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2/PDF/0422-96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0422-99.pdf" TargetMode="External"/><Relationship Id="rId2" Type="http://schemas.openxmlformats.org/officeDocument/2006/relationships/hyperlink" Target="http://transparencia.moradaturismoeventos.com.br/Arquivos/Transparencias/2/2/2022/PDF/0422-229.pdf" TargetMode="External"/><Relationship Id="rId1" Type="http://schemas.openxmlformats.org/officeDocument/2006/relationships/hyperlink" Target="http://transparencia.moradaturismoeventos.com.br/Arquivos/Transparencias/2/2/2022/PDF/0422-98.pdf" TargetMode="External"/><Relationship Id="rId6" Type="http://schemas.openxmlformats.org/officeDocument/2006/relationships/printerSettings" Target="../printerSettings/printerSettings13.bin"/><Relationship Id="rId5" Type="http://schemas.openxmlformats.org/officeDocument/2006/relationships/hyperlink" Target="http://transparencia.moradaturismoeventos.com.br/Arquivos/Transparencias/2/2/2022/PDF/0422-101.pdf" TargetMode="External"/><Relationship Id="rId4" Type="http://schemas.openxmlformats.org/officeDocument/2006/relationships/hyperlink" Target="http://transparencia.moradaturismoeventos.com.br/Arquivos/Transparencias/2/2/2022/PDF/0422-100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transparencia.moradaturismoeventos.com.br/Arquivos/Transparencias/2/2/2022/PDF/0422-92.pdf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transparencia.moradaturismoeventos.com.br/Arquivos/Transparencias/2/2/2022/PDF/0422-247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0422-210.pdf" TargetMode="External"/><Relationship Id="rId7" Type="http://schemas.openxmlformats.org/officeDocument/2006/relationships/printerSettings" Target="../printerSettings/printerSettings16.bin"/><Relationship Id="rId2" Type="http://schemas.openxmlformats.org/officeDocument/2006/relationships/hyperlink" Target="http://transparencia.moradaturismoeventos.com.br/Arquivos/Transparencias/2/2/2022/PDF/0422-229.pdf" TargetMode="External"/><Relationship Id="rId1" Type="http://schemas.openxmlformats.org/officeDocument/2006/relationships/hyperlink" Target="http://transparencia.moradaturismoeventos.com.br/Arquivos/Transparencias/2/2/2022/PDF/0422-121.pdf" TargetMode="External"/><Relationship Id="rId6" Type="http://schemas.openxmlformats.org/officeDocument/2006/relationships/hyperlink" Target="http://transparencia.moradaturismoeventos.com.br/Arquivos/Transparencias/2/2/2022/PDF/0422-211.pdf" TargetMode="External"/><Relationship Id="rId5" Type="http://schemas.openxmlformats.org/officeDocument/2006/relationships/hyperlink" Target="http://transparencia.moradaturismoeventos.com.br/Arquivos/Transparencias/2/2/2022/PDF/0422-107.pdf" TargetMode="External"/><Relationship Id="rId4" Type="http://schemas.openxmlformats.org/officeDocument/2006/relationships/hyperlink" Target="http://transparencia.moradaturismoeventos.com.br/Arquivos/Transparencias/2/2/2022/PDF/0422-218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0422-88.pdf" TargetMode="External"/><Relationship Id="rId7" Type="http://schemas.openxmlformats.org/officeDocument/2006/relationships/printerSettings" Target="../printerSettings/printerSettings17.bin"/><Relationship Id="rId2" Type="http://schemas.openxmlformats.org/officeDocument/2006/relationships/hyperlink" Target="http://transparencia.moradaturismoeventos.com.br/Arquivos/Transparencias/2/2/2022/PDF/0422-229.pdf" TargetMode="External"/><Relationship Id="rId1" Type="http://schemas.openxmlformats.org/officeDocument/2006/relationships/hyperlink" Target="http://transparencia.moradaturismoeventos.com.br/Arquivos/Transparencias/2/2/2022/PDF/0422-87.pdf" TargetMode="External"/><Relationship Id="rId6" Type="http://schemas.openxmlformats.org/officeDocument/2006/relationships/hyperlink" Target="http://transparencia.moradaturismoeventos.com.br/Arquivos/Transparencias/2/2/2022/PDF/0422-233.pdf" TargetMode="External"/><Relationship Id="rId5" Type="http://schemas.openxmlformats.org/officeDocument/2006/relationships/hyperlink" Target="http://transparencia.moradaturismoeventos.com.br/Arquivos/Transparencias/2/2/2022/PDF/0422-90.pdf" TargetMode="External"/><Relationship Id="rId4" Type="http://schemas.openxmlformats.org/officeDocument/2006/relationships/hyperlink" Target="http://transparencia.moradaturismoeventos.com.br/Arquivos/Transparencias/2/2/2022/PDF/0422-89.pdf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://transparencia.moradaturismoeventos.com.br/Arquivos/Transparencias/2/2/2022/PDF/0422-95.pdf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transparencia.moradaturismoeventos.com.br/Arquivos/Transparencias/2/2/2022/PDF/0422-216.pdf" TargetMode="External"/><Relationship Id="rId1" Type="http://schemas.openxmlformats.org/officeDocument/2006/relationships/hyperlink" Target="http://transparencia.moradaturismoeventos.com.br/Arquivos/Transparencias/2/2/2022/PDF/0422-214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0422-83.pdf" TargetMode="External"/><Relationship Id="rId2" Type="http://schemas.openxmlformats.org/officeDocument/2006/relationships/hyperlink" Target="http://transparencia.moradaturismoeventos.com.br/Arquivos/Transparencias/2/2/2022/PDF/0422-229.pdf" TargetMode="External"/><Relationship Id="rId1" Type="http://schemas.openxmlformats.org/officeDocument/2006/relationships/hyperlink" Target="http://transparencia.moradaturismoeventos.com.br/Arquivos/Transparencias/2/2/2022/PDF/0422-82.pdf" TargetMode="External"/><Relationship Id="rId6" Type="http://schemas.openxmlformats.org/officeDocument/2006/relationships/printerSettings" Target="../printerSettings/printerSettings20.bin"/><Relationship Id="rId5" Type="http://schemas.openxmlformats.org/officeDocument/2006/relationships/hyperlink" Target="http://transparencia.moradaturismoeventos.com.br/Arquivos/Transparencias/2/2/2022/PDF/0422-111.pdf" TargetMode="External"/><Relationship Id="rId4" Type="http://schemas.openxmlformats.org/officeDocument/2006/relationships/hyperlink" Target="http://transparencia.moradaturismoeventos.com.br/Arquivos/Transparencias/2/2/2022/PDF/0422-110.pdf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http://transparencia.moradaturismoeventos.com.br/Arquivos/Transparencias/2/2/2022/PDF/0422-239.pdf" TargetMode="External"/><Relationship Id="rId1" Type="http://schemas.openxmlformats.org/officeDocument/2006/relationships/hyperlink" Target="http://transparencia.moradaturismoeventos.com.br/Arquivos/Transparencias/2/2/2022/PDF/0422-239.pdf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http://transparencia.moradaturismoeventos.com.br/Arquivos/Transparencias/2/2/2022/PDF/0422-244.pdf" TargetMode="External"/><Relationship Id="rId1" Type="http://schemas.openxmlformats.org/officeDocument/2006/relationships/hyperlink" Target="http://transparencia.moradaturismoeventos.com.br/Arquivos/Transparencias/2/2/2022/PDF/0422-243.pdf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transparencia.moradaturismoeventos.com.br/Arquivos/Transparencias/2/2/2022/PDF/0422-86.pdf" TargetMode="Externa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http://transparencia.moradaturismoeventos.com.br/Arquivos/Transparencias/2/2/2022/PDF/0422-188.pdf" TargetMode="Externa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5.bin"/><Relationship Id="rId2" Type="http://schemas.openxmlformats.org/officeDocument/2006/relationships/hyperlink" Target="http://transparencia.moradaturismoeventos.com.br/Arquivos/Transparencias/2/2/2022/PDF/0422-203.pdf" TargetMode="External"/><Relationship Id="rId1" Type="http://schemas.openxmlformats.org/officeDocument/2006/relationships/hyperlink" Target="http://transparencia.moradaturismoeventos.com.br/Arquivos/Transparencias/2/2/2022/PDF/0422-203.pdf" TargetMode="Externa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http://transparencia.moradaturismoeventos.com.br/Arquivos/Transparencias/2/2/2022/PDF/0422-209.pdf" TargetMode="Externa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openxmlformats.org/officeDocument/2006/relationships/hyperlink" Target="http://transparencia.moradaturismoeventos.com.br/Arquivos/Transparencias/2/2/2022/PDF/0422-20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B1:G62"/>
  <sheetViews>
    <sheetView showGridLines="0" tabSelected="1" zoomScaleNormal="100" workbookViewId="0">
      <pane ySplit="5" topLeftCell="A6" activePane="bottomLeft" state="frozen"/>
      <selection activeCell="D44" sqref="D44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44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92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v>1311.11</v>
      </c>
      <c r="F7" s="18" t="s">
        <v>22</v>
      </c>
    </row>
    <row r="8" spans="2:7" x14ac:dyDescent="0.25">
      <c r="C8" s="1" t="s">
        <v>26</v>
      </c>
      <c r="D8" t="s">
        <v>3</v>
      </c>
      <c r="E8" s="4">
        <v>284.07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v>14847.86</v>
      </c>
      <c r="F11" s="18" t="s">
        <v>22</v>
      </c>
    </row>
    <row r="12" spans="2:7" x14ac:dyDescent="0.25">
      <c r="B12" s="1" t="s">
        <v>80</v>
      </c>
      <c r="C12" s="1"/>
      <c r="E12" s="4"/>
      <c r="F12" s="4"/>
    </row>
    <row r="13" spans="2:7" x14ac:dyDescent="0.25">
      <c r="C13" s="1" t="s">
        <v>29</v>
      </c>
      <c r="D13" t="s">
        <v>12</v>
      </c>
      <c r="E13" s="4">
        <v>12367</v>
      </c>
      <c r="F13" s="18" t="s">
        <v>22</v>
      </c>
    </row>
    <row r="14" spans="2:7" x14ac:dyDescent="0.25">
      <c r="C14" s="1" t="s">
        <v>29</v>
      </c>
      <c r="D14" t="s">
        <v>13</v>
      </c>
      <c r="E14" s="4">
        <v>6361</v>
      </c>
      <c r="F14" s="18" t="s">
        <v>22</v>
      </c>
    </row>
    <row r="15" spans="2:7" x14ac:dyDescent="0.25">
      <c r="C15" s="1" t="s">
        <v>29</v>
      </c>
      <c r="D15" t="s">
        <v>14</v>
      </c>
      <c r="E15" s="4">
        <v>2190</v>
      </c>
      <c r="F15" s="18" t="s">
        <v>22</v>
      </c>
    </row>
    <row r="16" spans="2:7" x14ac:dyDescent="0.25">
      <c r="C16" s="1" t="s">
        <v>29</v>
      </c>
      <c r="D16" t="s">
        <v>15</v>
      </c>
      <c r="E16" s="4">
        <v>2190</v>
      </c>
      <c r="F16" s="18" t="s">
        <v>22</v>
      </c>
    </row>
    <row r="17" spans="2:6" x14ac:dyDescent="0.25">
      <c r="C17" s="1" t="s">
        <v>29</v>
      </c>
      <c r="D17" t="s">
        <v>49</v>
      </c>
      <c r="E17" s="4">
        <v>2190</v>
      </c>
      <c r="F17" s="18" t="s">
        <v>22</v>
      </c>
    </row>
    <row r="18" spans="2:6" x14ac:dyDescent="0.25">
      <c r="C18" s="1" t="s">
        <v>29</v>
      </c>
      <c r="D18" t="s">
        <v>50</v>
      </c>
      <c r="E18" s="4">
        <v>2190</v>
      </c>
      <c r="F18" s="18" t="s">
        <v>22</v>
      </c>
    </row>
    <row r="19" spans="2:6" x14ac:dyDescent="0.25">
      <c r="C19" s="1" t="s">
        <v>29</v>
      </c>
      <c r="D19" t="s">
        <v>51</v>
      </c>
      <c r="E19" s="4">
        <v>2190</v>
      </c>
      <c r="F19" s="18" t="s">
        <v>22</v>
      </c>
    </row>
    <row r="20" spans="2:6" x14ac:dyDescent="0.25">
      <c r="C20" s="1" t="s">
        <v>29</v>
      </c>
      <c r="D20" t="s">
        <v>79</v>
      </c>
      <c r="E20" s="4">
        <v>4000</v>
      </c>
      <c r="F20" s="18" t="s">
        <v>22</v>
      </c>
    </row>
    <row r="21" spans="2:6" x14ac:dyDescent="0.25">
      <c r="B21" s="1" t="s">
        <v>16</v>
      </c>
      <c r="C21" s="1"/>
      <c r="E21" s="4"/>
      <c r="F21" s="4"/>
    </row>
    <row r="22" spans="2:6" x14ac:dyDescent="0.25">
      <c r="C22" s="1" t="s">
        <v>30</v>
      </c>
      <c r="D22" t="s">
        <v>18</v>
      </c>
      <c r="E22" s="4">
        <v>3649.51</v>
      </c>
      <c r="F22" s="18" t="s">
        <v>22</v>
      </c>
    </row>
    <row r="23" spans="2:6" x14ac:dyDescent="0.25">
      <c r="C23" s="1" t="s">
        <v>31</v>
      </c>
      <c r="D23" t="s">
        <v>17</v>
      </c>
      <c r="E23" s="4">
        <v>6735.6</v>
      </c>
      <c r="F23" s="18" t="s">
        <v>22</v>
      </c>
    </row>
    <row r="24" spans="2:6" x14ac:dyDescent="0.25">
      <c r="B24" s="1" t="s">
        <v>19</v>
      </c>
      <c r="C24" s="1"/>
      <c r="E24" s="4"/>
      <c r="F24" s="4"/>
    </row>
    <row r="25" spans="2:6" x14ac:dyDescent="0.25">
      <c r="C25" s="1" t="s">
        <v>32</v>
      </c>
      <c r="D25" t="s">
        <v>56</v>
      </c>
      <c r="E25" s="4">
        <f>1800+1800+2762.5</f>
        <v>6362.5</v>
      </c>
      <c r="F25" s="18" t="s">
        <v>22</v>
      </c>
    </row>
    <row r="26" spans="2:6" x14ac:dyDescent="0.25">
      <c r="C26" s="1" t="s">
        <v>33</v>
      </c>
      <c r="D26" t="s">
        <v>81</v>
      </c>
      <c r="E26" s="4">
        <v>108</v>
      </c>
      <c r="F26" s="18" t="s">
        <v>22</v>
      </c>
    </row>
    <row r="27" spans="2:6" x14ac:dyDescent="0.25">
      <c r="C27" s="1" t="s">
        <v>34</v>
      </c>
      <c r="D27" t="s">
        <v>82</v>
      </c>
      <c r="E27" s="4">
        <f>144+132</f>
        <v>276</v>
      </c>
      <c r="F27" s="18" t="s">
        <v>22</v>
      </c>
    </row>
    <row r="28" spans="2:6" x14ac:dyDescent="0.25">
      <c r="C28" s="1" t="s">
        <v>35</v>
      </c>
      <c r="D28" t="s">
        <v>20</v>
      </c>
      <c r="E28" s="4">
        <v>232.43</v>
      </c>
      <c r="F28" s="48" t="s">
        <v>22</v>
      </c>
    </row>
    <row r="29" spans="2:6" x14ac:dyDescent="0.25">
      <c r="C29" s="1" t="s">
        <v>36</v>
      </c>
      <c r="D29" t="s">
        <v>93</v>
      </c>
      <c r="E29" s="4">
        <f>33.18*4</f>
        <v>132.72</v>
      </c>
      <c r="F29" s="48" t="s">
        <v>22</v>
      </c>
    </row>
    <row r="30" spans="2:6" x14ac:dyDescent="0.25">
      <c r="C30" s="1" t="s">
        <v>37</v>
      </c>
      <c r="D30" t="s">
        <v>85</v>
      </c>
      <c r="E30" s="4">
        <v>60</v>
      </c>
      <c r="F30" s="48" t="s">
        <v>22</v>
      </c>
    </row>
    <row r="31" spans="2:6" x14ac:dyDescent="0.25">
      <c r="C31" s="1" t="s">
        <v>38</v>
      </c>
      <c r="D31" t="s">
        <v>83</v>
      </c>
      <c r="E31" s="4">
        <v>1700</v>
      </c>
      <c r="F31" s="48" t="s">
        <v>22</v>
      </c>
    </row>
    <row r="32" spans="2:6" x14ac:dyDescent="0.25">
      <c r="C32" s="1" t="s">
        <v>65</v>
      </c>
      <c r="D32" t="s">
        <v>86</v>
      </c>
      <c r="E32" s="4">
        <f>914.2+760+324+150+423</f>
        <v>2571.1999999999998</v>
      </c>
      <c r="F32" s="48" t="s">
        <v>22</v>
      </c>
    </row>
    <row r="33" spans="2:6" x14ac:dyDescent="0.25">
      <c r="C33" s="1" t="s">
        <v>66</v>
      </c>
      <c r="D33" t="s">
        <v>71</v>
      </c>
      <c r="E33" s="4">
        <f>170.1+220.5+274+53.62+231.4</f>
        <v>949.62</v>
      </c>
      <c r="F33" s="48" t="s">
        <v>22</v>
      </c>
    </row>
    <row r="34" spans="2:6" x14ac:dyDescent="0.25">
      <c r="C34" s="1" t="s">
        <v>67</v>
      </c>
      <c r="D34" t="s">
        <v>94</v>
      </c>
      <c r="E34" s="4">
        <v>2992.71</v>
      </c>
      <c r="F34" s="48" t="s">
        <v>22</v>
      </c>
    </row>
    <row r="35" spans="2:6" x14ac:dyDescent="0.25">
      <c r="C35" s="1" t="s">
        <v>68</v>
      </c>
      <c r="D35" t="s">
        <v>95</v>
      </c>
      <c r="E35" s="4">
        <f>1085+1140</f>
        <v>2225</v>
      </c>
      <c r="F35" s="48" t="s">
        <v>22</v>
      </c>
    </row>
    <row r="36" spans="2:6" x14ac:dyDescent="0.25">
      <c r="C36" s="1" t="s">
        <v>69</v>
      </c>
      <c r="D36" t="s">
        <v>96</v>
      </c>
      <c r="E36" s="4">
        <f>311+248.76+1126.48+612.54</f>
        <v>2298.7799999999997</v>
      </c>
      <c r="F36" s="48" t="s">
        <v>22</v>
      </c>
    </row>
    <row r="37" spans="2:6" x14ac:dyDescent="0.25">
      <c r="C37" s="1" t="s">
        <v>70</v>
      </c>
      <c r="D37" t="s">
        <v>57</v>
      </c>
      <c r="E37" s="4">
        <f>15.25+37.49+264.56+225.44</f>
        <v>542.74</v>
      </c>
      <c r="F37" s="18" t="s">
        <v>22</v>
      </c>
    </row>
    <row r="38" spans="2:6" x14ac:dyDescent="0.25">
      <c r="C38" s="1" t="s">
        <v>74</v>
      </c>
      <c r="D38" t="s">
        <v>58</v>
      </c>
      <c r="E38" s="4">
        <f>2374.93+368.98</f>
        <v>2743.91</v>
      </c>
      <c r="F38" s="18" t="s">
        <v>22</v>
      </c>
    </row>
    <row r="39" spans="2:6" x14ac:dyDescent="0.25">
      <c r="B39" s="1" t="s">
        <v>52</v>
      </c>
      <c r="C39" s="1"/>
      <c r="E39" s="4"/>
      <c r="F39" s="18"/>
    </row>
    <row r="40" spans="2:6" x14ac:dyDescent="0.25">
      <c r="B40" s="1"/>
      <c r="C40" s="1" t="s">
        <v>76</v>
      </c>
      <c r="D40" t="s">
        <v>97</v>
      </c>
      <c r="E40" s="4">
        <v>-75</v>
      </c>
      <c r="F40" s="18" t="s">
        <v>22</v>
      </c>
    </row>
    <row r="41" spans="2:6" x14ac:dyDescent="0.25">
      <c r="B41" s="1"/>
      <c r="C41" s="1" t="s">
        <v>77</v>
      </c>
      <c r="D41" t="s">
        <v>87</v>
      </c>
      <c r="E41" s="4">
        <v>-128.33000000000001</v>
      </c>
      <c r="F41" s="18" t="s">
        <v>22</v>
      </c>
    </row>
    <row r="42" spans="2:6" x14ac:dyDescent="0.25">
      <c r="C42" s="1" t="s">
        <v>78</v>
      </c>
      <c r="D42" t="s">
        <v>21</v>
      </c>
      <c r="E42" s="4">
        <f>32.5+5+12.5+2.5</f>
        <v>52.5</v>
      </c>
      <c r="F42" s="18" t="s">
        <v>22</v>
      </c>
    </row>
    <row r="43" spans="2:6" x14ac:dyDescent="0.25">
      <c r="C43" s="1" t="s">
        <v>89</v>
      </c>
      <c r="D43" t="s">
        <v>88</v>
      </c>
      <c r="E43" s="4">
        <v>18.32</v>
      </c>
      <c r="F43" s="18" t="s">
        <v>22</v>
      </c>
    </row>
    <row r="44" spans="2:6" x14ac:dyDescent="0.25">
      <c r="C44" s="1" t="s">
        <v>90</v>
      </c>
      <c r="D44" t="s">
        <v>75</v>
      </c>
      <c r="E44" s="4">
        <v>109.89</v>
      </c>
      <c r="F44" s="18" t="s">
        <v>22</v>
      </c>
    </row>
    <row r="45" spans="2:6" x14ac:dyDescent="0.25">
      <c r="C45" s="1"/>
      <c r="E45" s="4"/>
      <c r="F45" s="18"/>
    </row>
    <row r="46" spans="2:6" x14ac:dyDescent="0.25">
      <c r="D46" s="29" t="s">
        <v>40</v>
      </c>
      <c r="E46" s="28">
        <f>SUM(E7:E45)</f>
        <v>87079.14</v>
      </c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  <row r="59" spans="5:6" x14ac:dyDescent="0.25">
      <c r="E59" s="4"/>
      <c r="F59" s="4"/>
    </row>
    <row r="60" spans="5:6" x14ac:dyDescent="0.25">
      <c r="E60" s="4"/>
      <c r="F60" s="4"/>
    </row>
    <row r="61" spans="5:6" x14ac:dyDescent="0.25">
      <c r="E61" s="4"/>
      <c r="F61" s="4"/>
    </row>
    <row r="62" spans="5:6" x14ac:dyDescent="0.25">
      <c r="E62" s="4"/>
      <c r="F62" s="4"/>
    </row>
  </sheetData>
  <sheetProtection algorithmName="SHA-512" hashValue="6rP7uuPxAF29OhAOLlILA2FYsEIdFPQ4PvdtNDtE2hmVPR2U53gQx6fIk6smuJ9j6IwhJUCQWUcHwhtVxqnTSQ==" saltValue="u9QzfiIA+7KoPEW9ok+tGQ==" spinCount="100000" sheet="1" objects="1" scenarios="1"/>
  <hyperlinks>
    <hyperlink ref="F7" location="'1.'!A1" display="abertura" xr:uid="{00000000-0004-0000-0000-000000000000}"/>
    <hyperlink ref="F8" location="'2.'!A1" display="abertura" xr:uid="{00000000-0004-0000-0000-000001000000}"/>
    <hyperlink ref="F10:F11" location="Pis!A1" display="abertura" xr:uid="{00000000-0004-0000-0000-000002000000}"/>
    <hyperlink ref="F10" location="'3.'!A1" display="abertura" xr:uid="{00000000-0004-0000-0000-000003000000}"/>
    <hyperlink ref="F11" location="'4.'!A1" display="abertura" xr:uid="{00000000-0004-0000-0000-000004000000}"/>
    <hyperlink ref="F42" location="'24.'!A1" display="abertura" xr:uid="{00000000-0004-0000-0000-000005000000}"/>
    <hyperlink ref="F22" location="'6.'!A1" display="abertura" xr:uid="{00000000-0004-0000-0000-000006000000}"/>
    <hyperlink ref="F23" location="'7.'!A1" display="abertura" xr:uid="{00000000-0004-0000-0000-000007000000}"/>
    <hyperlink ref="F25" location="'8.'!A1" display="abertura" xr:uid="{00000000-0004-0000-0000-000008000000}"/>
    <hyperlink ref="F38" location="'21.'!A1" display="abertura" xr:uid="{00000000-0004-0000-0000-000009000000}"/>
    <hyperlink ref="F37" location="'20.'!A1" display="abertura" xr:uid="{00000000-0004-0000-0000-00000A000000}"/>
    <hyperlink ref="F28" location="'11.'!A1" display="abertura" xr:uid="{00000000-0004-0000-0000-00000B000000}"/>
    <hyperlink ref="F13" location="'5.'!A1" display="abertura" xr:uid="{00000000-0004-0000-0000-00000D000000}"/>
    <hyperlink ref="F33" location="'16.'!A1" display="abertura" xr:uid="{00000000-0004-0000-0000-000010000000}"/>
    <hyperlink ref="F33" location="'16.'!A1" display="abertura" xr:uid="{00000000-0004-0000-0000-000011000000}"/>
    <hyperlink ref="F44" location="'26.'!A1" display="abertura" xr:uid="{00000000-0004-0000-0000-000013000000}"/>
    <hyperlink ref="F26" location="'9.'!A1" display="abertura" xr:uid="{00000000-0004-0000-0000-000014000000}"/>
    <hyperlink ref="F31" location="'14.'!A1" display="abertura" xr:uid="{222030D0-1CAC-469D-936E-AEC8A4718006}"/>
    <hyperlink ref="F40" location="'22.'!A1" display="abertura" xr:uid="{BA3EE4C7-EE0D-4E2C-87EA-F47EC479BE39}"/>
    <hyperlink ref="F14:F20" location="'5.'!A1" display="abertura" xr:uid="{289CAA14-C896-45D1-89C4-8B55AE11F5BE}"/>
    <hyperlink ref="F27" location="'10.'!A1" display="abertura" xr:uid="{9C3D308C-DF69-4832-B660-33C928E8F83D}"/>
    <hyperlink ref="F30" location="'13.'!A1" display="abertura" xr:uid="{EB891392-00BF-42CB-8227-EE9C5933AD8C}"/>
    <hyperlink ref="F32" location="'15.'!A1" display="abertura" xr:uid="{339146EC-FA95-4E88-94FF-15631E5B6761}"/>
    <hyperlink ref="F43" location="'25.'!A1" display="abertura" xr:uid="{573EA355-33C9-4314-8B40-F1B68F495766}"/>
    <hyperlink ref="F29" location="'12.'!A1" display="abertura" xr:uid="{215706AE-EF3F-4A50-922B-D94EF9999E81}"/>
    <hyperlink ref="F34:F36" location="'16.'!A1" display="abertura" xr:uid="{2A30CD91-C92C-429A-959E-26D8127466D7}"/>
    <hyperlink ref="F41" location="'23.'!A1" display="abertura" xr:uid="{9E6AA9B5-6CBF-4220-94B8-40357544E842}"/>
    <hyperlink ref="F34" location="'17.'!A1" display="abertura" xr:uid="{76120BB6-05AD-46D4-82B9-ED99B469CA0D}"/>
    <hyperlink ref="F35" location="'18.'!A1" display="abertura" xr:uid="{2F5FBA9A-D700-49F7-927F-A864DB2C9CB9}"/>
    <hyperlink ref="F36" location="'19.'!A1" display="abertura" xr:uid="{7FE36203-97DE-42B8-A353-1013C5D812B3}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81"/>
  <sheetViews>
    <sheetView showGridLines="0" workbookViewId="0">
      <selection activeCell="E19" sqref="E19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01/04/2022 a 30/04/2022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98</v>
      </c>
      <c r="C6" s="34" t="s">
        <v>73</v>
      </c>
      <c r="D6" s="35">
        <v>1311.11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hJu7Z2yWtOxA7oyMiEs7IVoNQfuYtxqAlpIslNPwXOSMW7/D7JdssGsDeFv1HMFNWht7w7XbcErb3Xrs/kWpoQ==" saltValue="bnsENSVkuQ5ShqAAxEQEUg==" spinCount="100000" sheet="1" objects="1" scenarios="1"/>
  <hyperlinks>
    <hyperlink ref="E6" location="Razão!A1" display="retorna" xr:uid="{00000000-0004-0000-0100-000000000000}"/>
    <hyperlink ref="F6" r:id="rId1" xr:uid="{00000000-0004-0000-0100-000001000000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01/04/2022 a 30/04/2022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98</v>
      </c>
      <c r="C6" s="23" t="s">
        <v>73</v>
      </c>
      <c r="D6" s="26">
        <v>284.07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Ddwhx0MvKRzYfIoCz1MXJYXo3pbbmYwYy5VlNL1PCeZYuBw4OCipfGfy37aT2z0bJ4qFJSACzsjkfgVc/4K/+Q==" saltValue="chWrinLGV3WkFiI3KREDdg==" spinCount="100000" sheet="1" objects="1" scenarios="1"/>
  <hyperlinks>
    <hyperlink ref="E6" location="Razão!A1" display="retorna" xr:uid="{00000000-0004-0000-0200-000000000000}"/>
    <hyperlink ref="F6" r:id="rId1" xr:uid="{45B8FC21-0183-4165-90DA-9BA05986844B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01/04/2022 a 30/04/2022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4" t="s">
        <v>98</v>
      </c>
      <c r="C6" s="41" t="s">
        <v>99</v>
      </c>
      <c r="D6" s="27">
        <v>1700</v>
      </c>
      <c r="E6" s="22"/>
      <c r="F6" s="25" t="s">
        <v>41</v>
      </c>
    </row>
    <row r="7" spans="2:7" s="42" customFormat="1" ht="30" x14ac:dyDescent="0.25">
      <c r="B7" s="47" t="s">
        <v>98</v>
      </c>
      <c r="C7" s="41" t="s">
        <v>100</v>
      </c>
      <c r="D7" s="27">
        <v>1700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E/gB7P2d9laudCsSdLEvEBbWaRUCEzjsMwfOTyrOpCsM6LBVak/MH0EwzBsQbUhwtwP9ztVIGn7y3R3QYHb3gg==" saltValue="eqTDpbd0cevfkG+G4p51CQ==" spinCount="100000" sheet="1" objects="1" scenarios="1"/>
  <hyperlinks>
    <hyperlink ref="E7" location="Razão!A1" display="retorna" xr:uid="{00000000-0004-0000-0300-000000000000}"/>
    <hyperlink ref="F6" r:id="rId1" xr:uid="{19B49C0C-48B7-4AC8-A7DA-700AE83F802B}"/>
    <hyperlink ref="F7" r:id="rId2" xr:uid="{90B27045-FDC8-4549-B88C-0B27F49B9ECD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G87"/>
  <sheetViews>
    <sheetView showGridLines="0" workbookViewId="0">
      <selection activeCell="K20" sqref="K20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01/04/2022 a 30/04/2022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44678</v>
      </c>
      <c r="C6" s="43" t="s">
        <v>101</v>
      </c>
      <c r="D6" s="33">
        <v>1797.75</v>
      </c>
      <c r="E6" s="43"/>
      <c r="F6" s="25" t="s">
        <v>41</v>
      </c>
    </row>
    <row r="7" spans="2:7" s="42" customFormat="1" x14ac:dyDescent="0.25">
      <c r="B7" s="32">
        <v>44680</v>
      </c>
      <c r="C7" s="43" t="s">
        <v>102</v>
      </c>
      <c r="D7" s="33">
        <v>101.12</v>
      </c>
      <c r="E7" s="43"/>
      <c r="F7" s="25" t="s">
        <v>41</v>
      </c>
    </row>
    <row r="8" spans="2:7" s="42" customFormat="1" x14ac:dyDescent="0.25">
      <c r="B8" s="32">
        <v>44681</v>
      </c>
      <c r="C8" s="43" t="s">
        <v>103</v>
      </c>
      <c r="D8" s="33">
        <v>112.36</v>
      </c>
      <c r="E8" s="43"/>
      <c r="F8" s="25" t="s">
        <v>41</v>
      </c>
    </row>
    <row r="9" spans="2:7" s="42" customFormat="1" x14ac:dyDescent="0.25">
      <c r="B9" s="32">
        <v>44681</v>
      </c>
      <c r="C9" s="43" t="s">
        <v>104</v>
      </c>
      <c r="D9" s="33">
        <v>112.36</v>
      </c>
      <c r="E9" s="43"/>
      <c r="F9" s="25" t="s">
        <v>41</v>
      </c>
    </row>
    <row r="10" spans="2:7" s="42" customFormat="1" x14ac:dyDescent="0.25">
      <c r="B10" s="32">
        <v>44681</v>
      </c>
      <c r="C10" s="43" t="s">
        <v>105</v>
      </c>
      <c r="D10" s="33">
        <v>1235.96</v>
      </c>
      <c r="E10" s="43"/>
      <c r="F10" s="25" t="s">
        <v>41</v>
      </c>
    </row>
    <row r="11" spans="2:7" s="42" customFormat="1" x14ac:dyDescent="0.25">
      <c r="B11" s="32">
        <v>44681</v>
      </c>
      <c r="C11" s="43" t="s">
        <v>106</v>
      </c>
      <c r="D11" s="33">
        <v>1700</v>
      </c>
      <c r="E11" s="43"/>
      <c r="F11" s="25" t="s">
        <v>41</v>
      </c>
    </row>
    <row r="12" spans="2:7" s="42" customFormat="1" x14ac:dyDescent="0.25">
      <c r="B12" s="32">
        <v>44681</v>
      </c>
      <c r="C12" s="43" t="s">
        <v>107</v>
      </c>
      <c r="D12" s="33">
        <v>1300</v>
      </c>
      <c r="E12" s="43"/>
      <c r="F12" s="25" t="s">
        <v>41</v>
      </c>
    </row>
    <row r="13" spans="2:7" s="42" customFormat="1" x14ac:dyDescent="0.25">
      <c r="B13" s="32">
        <v>44681</v>
      </c>
      <c r="C13" s="43" t="s">
        <v>108</v>
      </c>
      <c r="D13" s="33">
        <v>1700</v>
      </c>
      <c r="E13" s="43"/>
      <c r="F13" s="25" t="s">
        <v>41</v>
      </c>
    </row>
    <row r="14" spans="2:7" s="42" customFormat="1" x14ac:dyDescent="0.25">
      <c r="B14" s="32">
        <v>44681</v>
      </c>
      <c r="C14" s="43" t="s">
        <v>109</v>
      </c>
      <c r="D14" s="33">
        <v>1011.24</v>
      </c>
      <c r="E14" s="43"/>
      <c r="F14" s="25" t="s">
        <v>41</v>
      </c>
    </row>
    <row r="15" spans="2:7" s="42" customFormat="1" x14ac:dyDescent="0.25">
      <c r="B15" s="32">
        <v>44681</v>
      </c>
      <c r="C15" s="43" t="s">
        <v>110</v>
      </c>
      <c r="D15" s="33">
        <v>168.54</v>
      </c>
      <c r="E15" s="43"/>
      <c r="F15" s="25" t="s">
        <v>41</v>
      </c>
    </row>
    <row r="16" spans="2:7" s="42" customFormat="1" x14ac:dyDescent="0.25">
      <c r="B16" s="32">
        <v>44681</v>
      </c>
      <c r="C16" s="43" t="s">
        <v>111</v>
      </c>
      <c r="D16" s="33">
        <v>1700</v>
      </c>
      <c r="E16" s="43"/>
      <c r="F16" s="25" t="s">
        <v>41</v>
      </c>
    </row>
    <row r="17" spans="2:6" s="42" customFormat="1" x14ac:dyDescent="0.25">
      <c r="B17" s="32">
        <v>44681</v>
      </c>
      <c r="C17" s="43" t="s">
        <v>112</v>
      </c>
      <c r="D17" s="33">
        <v>786.52</v>
      </c>
      <c r="E17" s="43"/>
      <c r="F17" s="25" t="s">
        <v>41</v>
      </c>
    </row>
    <row r="18" spans="2:6" s="42" customFormat="1" x14ac:dyDescent="0.25">
      <c r="B18" s="32">
        <v>44681</v>
      </c>
      <c r="C18" s="43" t="s">
        <v>113</v>
      </c>
      <c r="D18" s="33">
        <v>1700</v>
      </c>
      <c r="E18" s="43"/>
      <c r="F18" s="25" t="s">
        <v>41</v>
      </c>
    </row>
    <row r="19" spans="2:6" s="42" customFormat="1" x14ac:dyDescent="0.25">
      <c r="B19" s="32">
        <v>44681</v>
      </c>
      <c r="C19" s="43" t="s">
        <v>114</v>
      </c>
      <c r="D19" s="33">
        <v>1422.01</v>
      </c>
      <c r="E19" s="22" t="s">
        <v>23</v>
      </c>
      <c r="F19" s="25" t="s">
        <v>41</v>
      </c>
    </row>
    <row r="20" spans="2:6" s="42" customFormat="1" x14ac:dyDescent="0.25">
      <c r="B20" s="44"/>
      <c r="D20" s="45"/>
    </row>
    <row r="21" spans="2:6" s="42" customFormat="1" x14ac:dyDescent="0.25">
      <c r="B21" s="44"/>
      <c r="C21" s="46" t="s">
        <v>39</v>
      </c>
      <c r="D21" s="45">
        <f>SUM(D6:D20)</f>
        <v>14847.86</v>
      </c>
    </row>
    <row r="22" spans="2:6" x14ac:dyDescent="0.25">
      <c r="B22" s="2"/>
      <c r="D22" s="4"/>
    </row>
    <row r="23" spans="2:6" x14ac:dyDescent="0.25">
      <c r="B23" s="2"/>
      <c r="D23" s="4"/>
    </row>
    <row r="24" spans="2:6" x14ac:dyDescent="0.25">
      <c r="B24" s="2"/>
      <c r="D24" s="4"/>
    </row>
    <row r="25" spans="2:6" x14ac:dyDescent="0.25">
      <c r="B25" s="2"/>
      <c r="D25" s="4"/>
    </row>
    <row r="26" spans="2:6" x14ac:dyDescent="0.25">
      <c r="B26" s="2"/>
      <c r="D26" s="4"/>
    </row>
    <row r="27" spans="2:6" x14ac:dyDescent="0.25">
      <c r="B27" s="2"/>
      <c r="D27" s="4"/>
    </row>
    <row r="28" spans="2:6" x14ac:dyDescent="0.25">
      <c r="B28" s="2"/>
      <c r="D28" s="4"/>
    </row>
    <row r="29" spans="2:6" x14ac:dyDescent="0.25">
      <c r="B29" s="2"/>
      <c r="D29" s="4"/>
    </row>
    <row r="30" spans="2:6" x14ac:dyDescent="0.25">
      <c r="B30" s="2"/>
      <c r="D30" s="4"/>
    </row>
    <row r="31" spans="2:6" x14ac:dyDescent="0.25">
      <c r="B31" s="2"/>
      <c r="D31" s="4"/>
    </row>
    <row r="32" spans="2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</sheetData>
  <sheetProtection algorithmName="SHA-512" hashValue="I0KSSWGK6B4kU2ke+vKQdXjuCdeAmJwjTKiwkFmXYVEHYzsDRLXj4N2Rf0K6mCozXK32eq2J5jNZOvPWc3oFoA==" saltValue="glaDCLWK8hYOs/3Q3Lo+9Q==" spinCount="100000" sheet="1" objects="1" scenarios="1"/>
  <hyperlinks>
    <hyperlink ref="E19" location="Razão!A1" display="retorna" xr:uid="{00000000-0004-0000-0400-000000000000}"/>
    <hyperlink ref="F6" r:id="rId1" xr:uid="{2AFB8FF4-BD02-4CF6-8E6F-62CE2C9B87B2}"/>
    <hyperlink ref="F7:F19" r:id="rId2" display="docto." xr:uid="{6E8E1CD1-5329-4CA9-9D25-B2ECBC4B701B}"/>
    <hyperlink ref="F7" r:id="rId3" xr:uid="{249DA368-95F8-4A2E-B3A0-DA2F9F480808}"/>
    <hyperlink ref="F8" r:id="rId4" xr:uid="{476F96A2-4CA2-4008-A8D1-5A68262BAB06}"/>
    <hyperlink ref="F9" r:id="rId5" xr:uid="{415113B7-3A58-4E6D-981C-D582ADBDF72F}"/>
    <hyperlink ref="F10" r:id="rId6" xr:uid="{72373994-A6B7-41F3-AD92-C6644A13B9F6}"/>
    <hyperlink ref="F11" r:id="rId7" xr:uid="{A78507B9-8003-41BE-85D3-FCE85505BBD0}"/>
    <hyperlink ref="F12" r:id="rId8" xr:uid="{7D84EAD9-AC4C-4D5C-B9C3-7D6CFCC4AFB3}"/>
    <hyperlink ref="F13" r:id="rId9" xr:uid="{B9E693D0-F5D7-42C7-BEBF-9A82434381FB}"/>
    <hyperlink ref="F14" r:id="rId10" xr:uid="{1C43E382-4D80-4B18-9F2F-B400240C67F3}"/>
    <hyperlink ref="F15" r:id="rId11" xr:uid="{DBFA4E90-C0CE-496F-849A-D11D5C37336A}"/>
    <hyperlink ref="F16" r:id="rId12" xr:uid="{A83344D0-C620-4964-AAE5-1652626E90F8}"/>
    <hyperlink ref="F17" r:id="rId13" xr:uid="{F0550A8E-41B0-4EDF-8BB8-D8338398AD98}"/>
    <hyperlink ref="F18" r:id="rId14" xr:uid="{1CBABF3E-E93B-4648-A3E9-F5D238149F70}"/>
    <hyperlink ref="F19" r:id="rId15" xr:uid="{45EDE52C-2F87-4D70-8EDC-0B1844DEE5BC}"/>
  </hyperlinks>
  <pageMargins left="0.511811024" right="0.511811024" top="0.78740157499999996" bottom="0.78740157499999996" header="0.31496062000000002" footer="0.31496062000000002"/>
  <pageSetup paperSize="9" orientation="portrait" r:id="rId1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G81"/>
  <sheetViews>
    <sheetView showGridLines="0" workbookViewId="0">
      <selection activeCell="E13" sqref="E1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01/04/2022 a 30/04/2022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44681</v>
      </c>
      <c r="C6" s="23" t="s">
        <v>42</v>
      </c>
      <c r="D6" s="26">
        <v>2190</v>
      </c>
      <c r="E6" s="23"/>
      <c r="F6" s="25" t="s">
        <v>41</v>
      </c>
    </row>
    <row r="7" spans="2:7" x14ac:dyDescent="0.25">
      <c r="B7" s="30">
        <v>44681</v>
      </c>
      <c r="C7" s="23" t="s">
        <v>43</v>
      </c>
      <c r="D7" s="26">
        <v>2190</v>
      </c>
      <c r="E7" s="23"/>
      <c r="F7" s="25" t="s">
        <v>41</v>
      </c>
    </row>
    <row r="8" spans="2:7" x14ac:dyDescent="0.25">
      <c r="B8" s="30">
        <v>44681</v>
      </c>
      <c r="C8" s="23" t="s">
        <v>44</v>
      </c>
      <c r="D8" s="26">
        <v>12367</v>
      </c>
      <c r="E8" s="23"/>
      <c r="F8" s="25" t="s">
        <v>41</v>
      </c>
    </row>
    <row r="9" spans="2:7" x14ac:dyDescent="0.25">
      <c r="B9" s="30">
        <v>44681</v>
      </c>
      <c r="C9" s="23" t="s">
        <v>45</v>
      </c>
      <c r="D9" s="26">
        <v>6361</v>
      </c>
      <c r="E9" s="25"/>
      <c r="F9" s="25" t="s">
        <v>41</v>
      </c>
    </row>
    <row r="10" spans="2:7" x14ac:dyDescent="0.25">
      <c r="B10" s="30">
        <v>44681</v>
      </c>
      <c r="C10" s="23" t="s">
        <v>53</v>
      </c>
      <c r="D10" s="26">
        <v>2190</v>
      </c>
      <c r="E10" s="25"/>
      <c r="F10" s="25" t="s">
        <v>41</v>
      </c>
    </row>
    <row r="11" spans="2:7" x14ac:dyDescent="0.25">
      <c r="B11" s="30">
        <v>44681</v>
      </c>
      <c r="C11" s="23" t="s">
        <v>54</v>
      </c>
      <c r="D11" s="26">
        <v>2190</v>
      </c>
      <c r="E11" s="25"/>
      <c r="F11" s="25" t="s">
        <v>41</v>
      </c>
    </row>
    <row r="12" spans="2:7" x14ac:dyDescent="0.25">
      <c r="B12" s="30">
        <v>44681</v>
      </c>
      <c r="C12" s="23" t="s">
        <v>55</v>
      </c>
      <c r="D12" s="26">
        <v>2190</v>
      </c>
      <c r="E12" s="25"/>
      <c r="F12" s="25" t="s">
        <v>41</v>
      </c>
    </row>
    <row r="13" spans="2:7" x14ac:dyDescent="0.25">
      <c r="B13" s="30">
        <v>44681</v>
      </c>
      <c r="C13" s="23" t="s">
        <v>84</v>
      </c>
      <c r="D13" s="26">
        <v>4000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C15" s="24" t="s">
        <v>39</v>
      </c>
      <c r="D15" s="4">
        <f>SUM(D6:D14)</f>
        <v>33678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AtQp02WImpJgi4X3vmhxkRLLxRwL06ez9n3ojaXI7ol8XyG/ahuMOM5Evmu+mR0JMWSvWQrJVOsoq+n552kKaw==" saltValue="PGoQIkUaW/w1C+9SG2wLUg==" spinCount="100000" sheet="1" objects="1" scenarios="1"/>
  <hyperlinks>
    <hyperlink ref="E13" location="Razão!A1" display="retorna" xr:uid="{00000000-0004-0000-0500-000000000000}"/>
    <hyperlink ref="F6" r:id="rId1" xr:uid="{1D70BFB7-A8D9-4282-9226-2A8AF8035F99}"/>
    <hyperlink ref="F7:F13" r:id="rId2" display="docto." xr:uid="{DCEDB1DD-23BB-4628-8DB8-60A247B4A700}"/>
    <hyperlink ref="F7" r:id="rId3" xr:uid="{63A28BE3-A3CA-4906-8869-D39751154AA6}"/>
    <hyperlink ref="F8" r:id="rId4" xr:uid="{30313A11-FE05-4491-85D2-5FC22EFA88D5}"/>
    <hyperlink ref="F9" r:id="rId5" xr:uid="{7DE77255-E35A-46A2-85F3-199C8716D310}"/>
    <hyperlink ref="F10" r:id="rId6" xr:uid="{C392240B-9B5E-4FF1-A7EC-BC2B2D0E004E}"/>
    <hyperlink ref="F11" r:id="rId7" xr:uid="{20D4D21B-6C1F-4E66-8D87-063869A57E68}"/>
    <hyperlink ref="F12" r:id="rId8" xr:uid="{2A8E55E2-CAA2-42A8-B4FF-051E9B6BF586}"/>
    <hyperlink ref="F13" r:id="rId9" xr:uid="{C0AF44CE-F762-47C2-A697-46CB9C61A6BD}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01/04/2022 a 30/04/2022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98</v>
      </c>
      <c r="C6" s="23" t="s">
        <v>47</v>
      </c>
      <c r="D6" s="26">
        <v>3649.51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3649.51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V1U/eO3cjyh9K3mpgqbfK7Jg+m6Sn0WQxT2dYIkcggm6YR+kx+di5xGSu52476s7jDvokZV14MvUYybN4b2WOw==" saltValue="/sj05hV55ifRZP6JrCdawg==" spinCount="100000" sheet="1" objects="1" scenarios="1"/>
  <hyperlinks>
    <hyperlink ref="E6" location="Razão!A1" display="retorna" xr:uid="{00000000-0004-0000-0600-000000000000}"/>
    <hyperlink ref="F6" r:id="rId1" xr:uid="{DEA4EB39-3472-43E9-ACD7-D43AACB1BE0C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01/04/2022 a 30/04/2022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98</v>
      </c>
      <c r="C6" s="23" t="s">
        <v>48</v>
      </c>
      <c r="D6" s="26">
        <v>6735.6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6735.6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wNvCltOIsQajVP8titJrxZUMrjSL3s9dKwXKsG5Lta6kdWH4MP4mzAzlT/WHqfzqF5jQg36B7JFIiJ4OflYe8w==" saltValue="F0HxfRQlG9JxOv9iiwRMXw==" spinCount="100000" sheet="1" objects="1" scenarios="1"/>
  <hyperlinks>
    <hyperlink ref="E6" location="Razão!A1" display="retorna" xr:uid="{00000000-0004-0000-0700-000000000000}"/>
    <hyperlink ref="F6" r:id="rId1" xr:uid="{89F6AC81-C476-4C60-883D-A968D6AF3875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G83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01/04/2022 a 30/04/2022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44652</v>
      </c>
      <c r="C6" s="23" t="s">
        <v>115</v>
      </c>
      <c r="D6" s="26">
        <v>1800</v>
      </c>
      <c r="E6" s="25"/>
      <c r="F6" s="25" t="s">
        <v>41</v>
      </c>
    </row>
    <row r="7" spans="2:7" x14ac:dyDescent="0.25">
      <c r="B7" s="30">
        <v>44652</v>
      </c>
      <c r="C7" s="23" t="s">
        <v>115</v>
      </c>
      <c r="D7" s="26">
        <v>1800</v>
      </c>
      <c r="E7" s="25"/>
      <c r="F7" s="25" t="s">
        <v>41</v>
      </c>
    </row>
    <row r="8" spans="2:7" x14ac:dyDescent="0.25">
      <c r="B8" s="30">
        <v>44676</v>
      </c>
      <c r="C8" s="23" t="s">
        <v>116</v>
      </c>
      <c r="D8" s="26">
        <v>2762.5</v>
      </c>
      <c r="E8" s="25" t="s">
        <v>23</v>
      </c>
      <c r="F8" s="25" t="s">
        <v>41</v>
      </c>
    </row>
    <row r="9" spans="2:7" x14ac:dyDescent="0.25">
      <c r="B9" s="2"/>
      <c r="D9" s="4"/>
    </row>
    <row r="10" spans="2:7" x14ac:dyDescent="0.25">
      <c r="B10" s="2"/>
      <c r="C10" s="24" t="s">
        <v>39</v>
      </c>
      <c r="D10" s="4">
        <f>SUM(D6:D9)</f>
        <v>6362.5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algorithmName="SHA-512" hashValue="+jrZd7f1Ka9JusIph/9D4YfpwqhSVeYB0g4OqK5eA2EwY/DdnKBNnHFYc/8/QL/ZcSJTQDHBhjX8wNc1eU0yEw==" saltValue="0xdh5VycrGTA10BdxvPLsw==" spinCount="100000" sheet="1" objects="1" scenarios="1"/>
  <hyperlinks>
    <hyperlink ref="E8" location="Razão!A1" display="retorna" xr:uid="{00000000-0004-0000-0800-000000000000}"/>
    <hyperlink ref="F6" r:id="rId1" xr:uid="{7521D836-BDAD-4618-BE5D-8EC05CB7F937}"/>
    <hyperlink ref="F7:F8" r:id="rId2" display="docto." xr:uid="{C7F7185A-55AF-4CBD-AC76-19EC157605D3}"/>
    <hyperlink ref="F7" r:id="rId3" xr:uid="{EF947111-32D2-4C7F-A5EE-D6428C6F309F}"/>
    <hyperlink ref="F8" r:id="rId4" xr:uid="{A58886E2-1AE4-466D-B920-9E1E7D539349}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01/04/2022 a 30/04/2022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44655</v>
      </c>
      <c r="C6" s="43" t="s">
        <v>117</v>
      </c>
      <c r="D6" s="27">
        <v>108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108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rm+z5Smk74qUNEntuxFcDATiP+4aELl6A5gReh+7+0wiYWUAdIAMRp+NM/iq80gP0jwq6/Ge8izqEx88YX4YUw==" saltValue="YbZc1cC4sJcEebkXF5QkEw==" spinCount="100000" sheet="1" objects="1" scenarios="1"/>
  <hyperlinks>
    <hyperlink ref="E6" location="Razão!A1" display="retorna" xr:uid="{00000000-0004-0000-0A00-000000000000}"/>
    <hyperlink ref="F6" r:id="rId1" xr:uid="{625A3A9A-E81D-4140-BE15-A3A45AA3BE72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DFD4E-3814-4AF3-B3A3-9D870DF9A996}">
  <dimension ref="B1:G82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01/04/2022 a 30/04/2022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44669</v>
      </c>
      <c r="C6" s="43" t="s">
        <v>118</v>
      </c>
      <c r="D6" s="27">
        <v>144</v>
      </c>
      <c r="E6" s="25"/>
      <c r="F6" s="25" t="s">
        <v>41</v>
      </c>
    </row>
    <row r="7" spans="2:7" x14ac:dyDescent="0.25">
      <c r="B7" s="32">
        <v>44679</v>
      </c>
      <c r="C7" s="43" t="s">
        <v>119</v>
      </c>
      <c r="D7" s="27">
        <v>132</v>
      </c>
      <c r="E7" s="25" t="s">
        <v>23</v>
      </c>
      <c r="F7" s="25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276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algorithmName="SHA-512" hashValue="UobBmtqR5n+BYuaqCWGrcHK30J+pSothVJ7OlgRVzO6iQxVuQjYL6fOIf5CcQfe/zDAM8V8uOh68CQWA8N+FgA==" saltValue="NzO1vXuJVQedMupeellMBw==" spinCount="100000" sheet="1" objects="1" scenarios="1"/>
  <hyperlinks>
    <hyperlink ref="E7" location="Razão!A1" display="retorna" xr:uid="{1CDF8632-7F4F-4DE8-9DF1-5423C24BEFA5}"/>
    <hyperlink ref="F6" r:id="rId1" xr:uid="{47473675-56C2-48D7-A9EA-88501D211D64}"/>
    <hyperlink ref="F7" r:id="rId2" xr:uid="{9FD63F56-AC7C-44AD-8328-9983430411C5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01/04/2022 a 30/04/2022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49">
        <v>44665</v>
      </c>
      <c r="C6" s="50" t="s">
        <v>120</v>
      </c>
      <c r="D6" s="27">
        <v>232.43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232.43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8wrvbchuoiCdutJPWL6JNstzolv9zpKRd4E5ZygxS15n7zF2ynFYDBxE3hcNip9yevfolR9nYNjE9DhxCGb5Fg==" saltValue="+zntcZci1o97yPnROMflhQ==" spinCount="100000" sheet="1" objects="1" scenarios="1"/>
  <hyperlinks>
    <hyperlink ref="E6" location="Razão!A1" display="retorna" xr:uid="{00000000-0004-0000-0B00-000000000000}"/>
    <hyperlink ref="F6" r:id="rId1" xr:uid="{CB5C3BA5-4C20-4509-BF2C-FEB098509157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G83"/>
  <sheetViews>
    <sheetView showGridLines="0" workbookViewId="0">
      <selection activeCell="H9" sqref="H9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01/04/2022 a 30/04/2022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44669</v>
      </c>
      <c r="C6" s="40" t="s">
        <v>121</v>
      </c>
      <c r="D6" s="27">
        <v>33.18</v>
      </c>
      <c r="E6" s="22"/>
      <c r="F6" s="22" t="s">
        <v>41</v>
      </c>
    </row>
    <row r="7" spans="2:7" ht="30" x14ac:dyDescent="0.25">
      <c r="B7" s="32">
        <v>44669</v>
      </c>
      <c r="C7" s="40" t="s">
        <v>122</v>
      </c>
      <c r="D7" s="27">
        <v>33.18</v>
      </c>
      <c r="E7" s="22"/>
      <c r="F7" s="22" t="s">
        <v>41</v>
      </c>
    </row>
    <row r="8" spans="2:7" ht="30" x14ac:dyDescent="0.25">
      <c r="B8" s="32">
        <v>44669</v>
      </c>
      <c r="C8" s="40" t="s">
        <v>123</v>
      </c>
      <c r="D8" s="27">
        <v>33.18</v>
      </c>
      <c r="E8" s="22"/>
      <c r="F8" s="22" t="s">
        <v>41</v>
      </c>
    </row>
    <row r="9" spans="2:7" ht="30" x14ac:dyDescent="0.25">
      <c r="B9" s="32">
        <v>44669</v>
      </c>
      <c r="C9" s="40" t="s">
        <v>124</v>
      </c>
      <c r="D9" s="27">
        <v>33.18</v>
      </c>
      <c r="E9" s="22" t="s">
        <v>23</v>
      </c>
      <c r="F9" s="22" t="s">
        <v>41</v>
      </c>
    </row>
    <row r="10" spans="2:7" x14ac:dyDescent="0.25">
      <c r="B10" s="2"/>
      <c r="D10" s="4"/>
    </row>
    <row r="11" spans="2:7" x14ac:dyDescent="0.25">
      <c r="B11" s="2"/>
      <c r="C11" s="24" t="s">
        <v>39</v>
      </c>
      <c r="D11" s="4">
        <f>SUM(D6:D10)</f>
        <v>132.72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algorithmName="SHA-512" hashValue="ooS6uwW2CmVdZ2Pf7L328MzsxQVPzQNPCJUR20u7Jbgiyn98rXRZd5mXwoT/ws9exs1r8hW6zojM8ywKkalhCw==" saltValue="Tu4SnzB5/Aky48yuXDOnMQ==" spinCount="100000" sheet="1" objects="1" scenarios="1"/>
  <hyperlinks>
    <hyperlink ref="E9" location="Razão!A1" display="retorna" xr:uid="{00000000-0004-0000-0C00-000000000000}"/>
    <hyperlink ref="F6" r:id="rId1" xr:uid="{392FE1E6-FE03-438E-BDD2-DA97F7F19B01}"/>
    <hyperlink ref="F7:F9" r:id="rId2" display="docto." xr:uid="{FF4ECF3B-ECE6-4857-ADEE-D6432E703AA4}"/>
    <hyperlink ref="F7" r:id="rId3" xr:uid="{33F7B46D-7913-4A53-8CA5-50F298C9B9CA}"/>
    <hyperlink ref="F8" r:id="rId4" xr:uid="{4456D8E7-E90D-4CD8-854E-DBB60130A8E3}"/>
    <hyperlink ref="F9" r:id="rId5" xr:uid="{C31D19D0-9B42-4140-BB8C-772BF0645741}"/>
  </hyperlinks>
  <pageMargins left="0.511811024" right="0.511811024" top="0.78740157499999996" bottom="0.78740157499999996" header="0.31496062000000002" footer="0.31496062000000002"/>
  <pageSetup paperSize="9" orientation="portrait" r:id="rId6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01/04/2022 a 30/04/2022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44652</v>
      </c>
      <c r="C6" s="40" t="s">
        <v>125</v>
      </c>
      <c r="D6" s="27">
        <v>60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60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SGTfPktyjyo27Fn8TcqGeaQzr+zXWf9IF7Uz+UMLLkCvll5LiK9I0dn0WuGF8VwPYbWunkYckMXS8lpDjUBxrg==" saltValue="AoHfKQ652Z0nLEWLXSVOuA==" spinCount="100000" sheet="1" objects="1" scenarios="1"/>
  <hyperlinks>
    <hyperlink ref="E6" location="Razão!A1" display="retorna" xr:uid="{00000000-0004-0000-0D00-000000000000}"/>
    <hyperlink ref="F6" r:id="rId1" xr:uid="{E2C58DAA-DC02-4F5C-BB78-C2E635175208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01/04/2022 a 30/04/2022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14"/>
      <c r="C6" s="14"/>
      <c r="D6" s="14"/>
      <c r="E6" s="13"/>
      <c r="F6" s="13"/>
    </row>
    <row r="7" spans="2:7" ht="30" x14ac:dyDescent="0.25">
      <c r="B7" s="32">
        <v>44681</v>
      </c>
      <c r="C7" s="40" t="s">
        <v>126</v>
      </c>
      <c r="D7" s="27">
        <v>1700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SUM(D7:D8)</f>
        <v>1700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VAnnPVImu7gVXx6BCp16EIui2q98zzUH1uowfEUNHfqJ6H0UJcudaoSdEkbL//9Hfz9AsNskZJhNpFoH6Ecing==" saltValue="fujCbMpJanMRbsyNLKcGdQ==" spinCount="100000" sheet="1" objects="1" scenarios="1"/>
  <hyperlinks>
    <hyperlink ref="E7" location="Razão!A1" display="retorna" xr:uid="{00000000-0004-0000-0E00-000000000000}"/>
    <hyperlink ref="F7" r:id="rId1" xr:uid="{49E4B674-CBA3-4DE8-A56E-0D7AB7CEFCEA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G84"/>
  <sheetViews>
    <sheetView showGridLines="0" workbookViewId="0">
      <selection activeCell="K12" sqref="K12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01/04/2022 a 30/04/2022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44656</v>
      </c>
      <c r="C6" s="40" t="s">
        <v>127</v>
      </c>
      <c r="D6" s="27">
        <v>914.2</v>
      </c>
      <c r="E6" s="22"/>
      <c r="F6" s="25" t="s">
        <v>41</v>
      </c>
    </row>
    <row r="7" spans="2:7" x14ac:dyDescent="0.25">
      <c r="B7" s="32">
        <v>44659</v>
      </c>
      <c r="C7" s="40" t="s">
        <v>128</v>
      </c>
      <c r="D7" s="27">
        <v>760</v>
      </c>
      <c r="E7" s="22"/>
      <c r="F7" s="25" t="s">
        <v>41</v>
      </c>
    </row>
    <row r="8" spans="2:7" x14ac:dyDescent="0.25">
      <c r="B8" s="32">
        <v>44664</v>
      </c>
      <c r="C8" s="40" t="s">
        <v>129</v>
      </c>
      <c r="D8" s="27">
        <v>324</v>
      </c>
      <c r="E8" s="22"/>
      <c r="F8" s="25" t="s">
        <v>41</v>
      </c>
    </row>
    <row r="9" spans="2:7" ht="30" x14ac:dyDescent="0.25">
      <c r="B9" s="32">
        <v>44671</v>
      </c>
      <c r="C9" s="40" t="s">
        <v>130</v>
      </c>
      <c r="D9" s="27">
        <v>150</v>
      </c>
      <c r="E9" s="22"/>
      <c r="F9" s="22" t="s">
        <v>41</v>
      </c>
    </row>
    <row r="10" spans="2:7" x14ac:dyDescent="0.25">
      <c r="B10" s="32">
        <v>44671</v>
      </c>
      <c r="C10" s="40" t="s">
        <v>131</v>
      </c>
      <c r="D10" s="27">
        <v>423</v>
      </c>
      <c r="E10" s="22" t="s">
        <v>23</v>
      </c>
      <c r="F10" s="25" t="s">
        <v>41</v>
      </c>
    </row>
    <row r="11" spans="2:7" x14ac:dyDescent="0.25">
      <c r="B11" s="2"/>
      <c r="D11" s="4"/>
    </row>
    <row r="12" spans="2:7" x14ac:dyDescent="0.25">
      <c r="B12" s="2"/>
      <c r="C12" s="24" t="s">
        <v>39</v>
      </c>
      <c r="D12" s="4">
        <f>SUM(D6:D11)</f>
        <v>2571.1999999999998</v>
      </c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</sheetData>
  <sheetProtection algorithmName="SHA-512" hashValue="K1McNjnXt1i/n3pUAD2wzcObsbzBMO9VTC3L2jNysR84vqDv1VPwHu9OCVo9cs9DuZ7Ze0VdUjUJUCgAr85OGg==" saltValue="WlMVs+T2nR1kJI/TgF4uJA==" spinCount="100000" sheet="1" objects="1" scenarios="1"/>
  <hyperlinks>
    <hyperlink ref="E10" location="Razão!A1" display="retorna" xr:uid="{00000000-0004-0000-0F00-000000000000}"/>
    <hyperlink ref="F6" r:id="rId1" xr:uid="{F66BF1EB-4B27-4EA8-B42E-FBB938C740B8}"/>
    <hyperlink ref="F7:F10" r:id="rId2" display="docto." xr:uid="{CF3B2239-5C90-452A-B3B5-DF0F45B215ED}"/>
    <hyperlink ref="F7" r:id="rId3" xr:uid="{C5E08C45-5E37-44DF-BF5E-2AEF6BF6AA4F}"/>
    <hyperlink ref="F8" r:id="rId4" xr:uid="{93F70FCD-924B-4AD1-AE59-2D41FE7B8234}"/>
    <hyperlink ref="F9" r:id="rId5" xr:uid="{395CD784-A187-4DAD-AD81-0A8A7E569EFC}"/>
    <hyperlink ref="F10" r:id="rId6" xr:uid="{92B2DC6A-89DC-4594-A55D-6CEB349EE866}"/>
  </hyperlinks>
  <pageMargins left="0.511811024" right="0.511811024" top="0.78740157499999996" bottom="0.78740157499999996" header="0.31496062000000002" footer="0.31496062000000002"/>
  <pageSetup paperSize="9" orientation="portrait" r:id="rId7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G78"/>
  <sheetViews>
    <sheetView showGridLines="0" workbookViewId="0">
      <selection activeCell="F10" sqref="F1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01/04/2022 a 30/04/2022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44657</v>
      </c>
      <c r="C6" s="31" t="s">
        <v>132</v>
      </c>
      <c r="D6" s="33">
        <v>170.1</v>
      </c>
      <c r="E6" s="22"/>
      <c r="F6" s="25" t="s">
        <v>41</v>
      </c>
    </row>
    <row r="7" spans="2:7" x14ac:dyDescent="0.25">
      <c r="B7" s="32">
        <v>44657</v>
      </c>
      <c r="C7" s="31" t="s">
        <v>133</v>
      </c>
      <c r="D7" s="33">
        <v>220.5</v>
      </c>
      <c r="E7" s="22"/>
      <c r="F7" s="25" t="s">
        <v>41</v>
      </c>
    </row>
    <row r="8" spans="2:7" x14ac:dyDescent="0.25">
      <c r="B8" s="32">
        <v>44657</v>
      </c>
      <c r="C8" s="31" t="s">
        <v>134</v>
      </c>
      <c r="D8" s="33">
        <v>274</v>
      </c>
      <c r="E8" s="22"/>
      <c r="F8" s="25" t="s">
        <v>41</v>
      </c>
    </row>
    <row r="9" spans="2:7" x14ac:dyDescent="0.25">
      <c r="B9" s="32">
        <v>44657</v>
      </c>
      <c r="C9" s="31" t="s">
        <v>135</v>
      </c>
      <c r="D9" s="33">
        <v>53.62</v>
      </c>
      <c r="E9" s="22"/>
      <c r="F9" s="25" t="s">
        <v>41</v>
      </c>
    </row>
    <row r="10" spans="2:7" x14ac:dyDescent="0.25">
      <c r="B10" s="32">
        <v>44680</v>
      </c>
      <c r="C10" s="31" t="s">
        <v>136</v>
      </c>
      <c r="D10" s="33">
        <v>231.4</v>
      </c>
      <c r="E10" s="22" t="s">
        <v>23</v>
      </c>
      <c r="F10" s="25" t="s">
        <v>41</v>
      </c>
    </row>
    <row r="11" spans="2:7" x14ac:dyDescent="0.25">
      <c r="B11" s="37"/>
      <c r="C11" s="36"/>
      <c r="D11" s="38"/>
      <c r="E11" s="39"/>
      <c r="F11" s="39"/>
    </row>
    <row r="12" spans="2:7" x14ac:dyDescent="0.25">
      <c r="B12" s="2"/>
      <c r="C12" s="24" t="s">
        <v>39</v>
      </c>
      <c r="D12" s="4">
        <f>SUM(D6:D11)</f>
        <v>949.62</v>
      </c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algorithmName="SHA-512" hashValue="qdKi/reOcS4NNJ63pt26ksAj69vw1Ndn8zt/cPJo+EQ2Ykk2/pVfPSfZADhaIMEPmZoAm8D7Kl3+TCk8/HgqBw==" saltValue="dOkh26qklnTGl05iMu7l8w==" spinCount="100000" sheet="1" objects="1" scenarios="1"/>
  <hyperlinks>
    <hyperlink ref="E10" location="Razão!A1" display="retorna" xr:uid="{00000000-0004-0000-1000-000000000000}"/>
    <hyperlink ref="F6" r:id="rId1" xr:uid="{6AB2E012-BF13-4482-8145-CA87D40B3944}"/>
    <hyperlink ref="F7:F10" r:id="rId2" display="docto." xr:uid="{DA119AAD-AF54-48C0-8C35-E17477182211}"/>
    <hyperlink ref="F7" r:id="rId3" xr:uid="{6F1AD38F-3784-4EB9-80E7-4779D553E01E}"/>
    <hyperlink ref="F8" r:id="rId4" xr:uid="{C3FA694D-156D-4D56-80A1-DB510B0C23FE}"/>
    <hyperlink ref="F9" r:id="rId5" xr:uid="{AFBC2215-7211-49DF-962B-601C7C374D0C}"/>
    <hyperlink ref="F10" r:id="rId6" xr:uid="{AA42614A-E4E0-41FB-9CB5-3D183E32749C}"/>
  </hyperlinks>
  <pageMargins left="0.511811024" right="0.511811024" top="0.78740157499999996" bottom="0.78740157499999996" header="0.31496062000000002" footer="0.31496062000000002"/>
  <pageSetup paperSize="9" orientation="portrait" r:id="rId7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01/04/2022 a 30/04/2022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44669</v>
      </c>
      <c r="C6" s="31" t="s">
        <v>137</v>
      </c>
      <c r="D6" s="33">
        <v>2992.71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2992.71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XvDa0THe1ahxIsi3OLhFoyBaXO0naXeJJ6o45kUMENroDpf+/954/qDjU57Klo551mkCc52vIYpmQ9bLim2Efg==" saltValue="dV8zI/N0vT98vtJSI6YMFw==" spinCount="100000" sheet="1" objects="1" scenarios="1"/>
  <hyperlinks>
    <hyperlink ref="E6" location="Razão!A1" display="retorna" xr:uid="{00000000-0004-0000-1100-000000000000}"/>
    <hyperlink ref="F6" r:id="rId1" xr:uid="{493862EC-A1C1-439D-81AF-4ADF021FDEF8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C1788-91FB-42FC-A63E-62012F2C93BA}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01/04/2022 a 30/04/2022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44663</v>
      </c>
      <c r="C6" s="31" t="s">
        <v>138</v>
      </c>
      <c r="D6" s="33">
        <v>1085</v>
      </c>
      <c r="E6" s="22"/>
      <c r="F6" s="25" t="s">
        <v>41</v>
      </c>
    </row>
    <row r="7" spans="2:7" x14ac:dyDescent="0.25">
      <c r="B7" s="32">
        <v>44663</v>
      </c>
      <c r="C7" s="31" t="s">
        <v>139</v>
      </c>
      <c r="D7" s="33">
        <v>1140</v>
      </c>
      <c r="E7" s="22" t="s">
        <v>23</v>
      </c>
      <c r="F7" s="25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2225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mwm9i6JZT06W9xCw6kOcc2gAyvbEl0Jqf5zedHhokxqg9ljcTpD4sr/v8go+TF8hCdGy7iIkHeF9C9YC3ttGPQ==" saltValue="VXtjA7UyfYbJ+z0iBZzjkQ==" spinCount="100000" sheet="1" objects="1" scenarios="1"/>
  <hyperlinks>
    <hyperlink ref="E7" location="Razão!A1" display="retorna" xr:uid="{B1131B70-6A27-4E88-BEED-8747431F0033}"/>
    <hyperlink ref="F6" r:id="rId1" xr:uid="{83626ACF-2F88-474C-8090-B0AFC9409925}"/>
    <hyperlink ref="F7" r:id="rId2" xr:uid="{031581E5-0FDF-4CEA-A88F-9472F63BB612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G77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01/04/2022 a 30/04/2022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44655</v>
      </c>
      <c r="C6" s="31" t="s">
        <v>140</v>
      </c>
      <c r="D6" s="33">
        <v>311</v>
      </c>
      <c r="E6" s="22"/>
      <c r="F6" s="25" t="s">
        <v>41</v>
      </c>
    </row>
    <row r="7" spans="2:7" ht="15" customHeight="1" x14ac:dyDescent="0.25">
      <c r="B7" s="32">
        <v>44656</v>
      </c>
      <c r="C7" s="31" t="s">
        <v>140</v>
      </c>
      <c r="D7" s="33">
        <v>248.76</v>
      </c>
      <c r="E7" s="22"/>
      <c r="F7" s="25" t="s">
        <v>41</v>
      </c>
    </row>
    <row r="8" spans="2:7" ht="15" customHeight="1" x14ac:dyDescent="0.25">
      <c r="B8" s="32">
        <v>44677</v>
      </c>
      <c r="C8" s="31" t="s">
        <v>141</v>
      </c>
      <c r="D8" s="33">
        <v>1126.48</v>
      </c>
      <c r="E8" s="22"/>
      <c r="F8" s="25" t="s">
        <v>41</v>
      </c>
    </row>
    <row r="9" spans="2:7" ht="15" customHeight="1" x14ac:dyDescent="0.25">
      <c r="B9" s="32">
        <v>44677</v>
      </c>
      <c r="C9" s="31" t="s">
        <v>141</v>
      </c>
      <c r="D9" s="33">
        <v>612.54</v>
      </c>
      <c r="E9" s="22" t="s">
        <v>23</v>
      </c>
      <c r="F9" s="25" t="s">
        <v>41</v>
      </c>
    </row>
    <row r="10" spans="2:7" x14ac:dyDescent="0.25">
      <c r="B10" s="37"/>
      <c r="C10" s="36"/>
      <c r="D10" s="38"/>
      <c r="E10" s="39"/>
      <c r="F10" s="39"/>
    </row>
    <row r="11" spans="2:7" x14ac:dyDescent="0.25">
      <c r="B11" s="2"/>
      <c r="C11" s="24" t="s">
        <v>39</v>
      </c>
      <c r="D11" s="4">
        <f>SUM(D6:D10)</f>
        <v>2298.7799999999997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algorithmName="SHA-512" hashValue="Dg2tfpqn4qbDziHWILCVNpoUlZYNOQ0Q2Ywqc7/HWNPfqh2nFqf2op/fBMA7WwQxe1iV9H6Sk7fCYiVkTApGsw==" saltValue="jnoDHP52MDVMd58pooKoDA==" spinCount="100000" sheet="1" objects="1" scenarios="1"/>
  <hyperlinks>
    <hyperlink ref="E9" location="Razão!A1" display="retorna" xr:uid="{00000000-0004-0000-1200-000000000000}"/>
    <hyperlink ref="F6" r:id="rId1" xr:uid="{991DF460-D9AE-4CF7-B0F4-168C12D04C3F}"/>
    <hyperlink ref="F7:F9" r:id="rId2" display="docto." xr:uid="{B6622CE0-4CB4-4DDB-AADD-7E9545A275AC}"/>
    <hyperlink ref="F7" r:id="rId3" xr:uid="{479DD70A-C1A3-457D-B16A-9A26DDB0756F}"/>
    <hyperlink ref="F8" r:id="rId4" xr:uid="{69A2A037-6CD7-4978-91A4-5231A67EE579}"/>
    <hyperlink ref="F9" r:id="rId5" xr:uid="{C6B16BD4-1ECA-45A0-AB66-0296F6CCDAC6}"/>
  </hyperlinks>
  <pageMargins left="0.511811024" right="0.511811024" top="0.78740157499999996" bottom="0.78740157499999996" header="0.31496062000000002" footer="0.31496062000000002"/>
  <pageSetup paperSize="9" orientation="portrait" r:id="rId6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6A1D2-CD30-482C-92E9-042095488596}">
  <dimension ref="B1:G77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01/04/2022 a 30/04/2022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44681</v>
      </c>
      <c r="C6" s="31" t="s">
        <v>59</v>
      </c>
      <c r="D6" s="33">
        <v>15.25</v>
      </c>
      <c r="E6" s="22"/>
      <c r="F6" s="25" t="s">
        <v>41</v>
      </c>
    </row>
    <row r="7" spans="2:7" ht="15" customHeight="1" x14ac:dyDescent="0.25">
      <c r="B7" s="32">
        <v>44681</v>
      </c>
      <c r="C7" s="31" t="s">
        <v>60</v>
      </c>
      <c r="D7" s="33">
        <v>37.49</v>
      </c>
      <c r="E7" s="22"/>
      <c r="F7" s="25" t="s">
        <v>41</v>
      </c>
    </row>
    <row r="8" spans="2:7" ht="15" customHeight="1" x14ac:dyDescent="0.25">
      <c r="B8" s="32">
        <v>44681</v>
      </c>
      <c r="C8" s="31" t="s">
        <v>61</v>
      </c>
      <c r="D8" s="33">
        <v>264.56</v>
      </c>
      <c r="E8" s="22"/>
      <c r="F8" s="25" t="s">
        <v>41</v>
      </c>
    </row>
    <row r="9" spans="2:7" ht="15" customHeight="1" x14ac:dyDescent="0.25">
      <c r="B9" s="32">
        <v>44681</v>
      </c>
      <c r="C9" s="31" t="s">
        <v>62</v>
      </c>
      <c r="D9" s="33">
        <v>225.44</v>
      </c>
      <c r="E9" s="22" t="s">
        <v>23</v>
      </c>
      <c r="F9" s="25" t="s">
        <v>41</v>
      </c>
    </row>
    <row r="10" spans="2:7" x14ac:dyDescent="0.25">
      <c r="B10" s="37"/>
      <c r="C10" s="36"/>
      <c r="D10" s="38"/>
      <c r="E10" s="39"/>
      <c r="F10" s="39"/>
    </row>
    <row r="11" spans="2:7" x14ac:dyDescent="0.25">
      <c r="B11" s="2"/>
      <c r="C11" s="24" t="s">
        <v>39</v>
      </c>
      <c r="D11" s="4">
        <f>SUM(D6:D10)</f>
        <v>542.74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algorithmName="SHA-512" hashValue="ezMyGBn1uQ2boyx7RSTNwJVWSsmScvDPyQKy20uwmxtGb4/cL57doey2hHXgYiSt69t5I5PfzARMo1APrg1mTg==" saltValue="f1u5KtHb34XHjI2qeb2O2A==" spinCount="100000" sheet="1" objects="1" scenarios="1"/>
  <hyperlinks>
    <hyperlink ref="E9" location="Razão!A1" display="retorna" xr:uid="{4249C46D-A8BD-4815-B877-2BD5CA9E3E13}"/>
    <hyperlink ref="F6" r:id="rId1" xr:uid="{8532BC59-C15D-47D4-AAB4-F1B8678FAB16}"/>
    <hyperlink ref="F7:F9" r:id="rId2" display="docto." xr:uid="{0A636A5A-2570-41B9-9763-42438F15547A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01/04/2022 a 30/04/2022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44681</v>
      </c>
      <c r="C6" s="31" t="s">
        <v>63</v>
      </c>
      <c r="D6" s="33">
        <v>2374.9299999999998</v>
      </c>
      <c r="E6" s="22"/>
      <c r="F6" s="22" t="s">
        <v>41</v>
      </c>
    </row>
    <row r="7" spans="2:7" ht="30" x14ac:dyDescent="0.25">
      <c r="B7" s="32">
        <v>44681</v>
      </c>
      <c r="C7" s="31" t="s">
        <v>64</v>
      </c>
      <c r="D7" s="33">
        <v>368.98</v>
      </c>
      <c r="E7" s="22" t="s">
        <v>23</v>
      </c>
      <c r="F7" s="22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PoLymHpf7BVfFHcZUVLi6iUgRiAICAi7VeQEQPAnf0xSDVXaECJM/ojJjdQUzyDUE5XGxb42oot3eVqN5jyTJA==" saltValue="Kp2xG2ImhdN/Jv/HUdNHYg==" spinCount="100000" sheet="1" objects="1" scenarios="1"/>
  <hyperlinks>
    <hyperlink ref="E7" location="Razão!A1" display="retorna" xr:uid="{00000000-0004-0000-1300-000000000000}"/>
    <hyperlink ref="F6" r:id="rId1" xr:uid="{98047D0C-AF3C-470D-860D-7716BAEE6C26}"/>
    <hyperlink ref="F7" r:id="rId2" xr:uid="{0AD05173-752E-489B-A0B5-228F027DD761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01/04/2022 a 30/04/2022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44662</v>
      </c>
      <c r="C6" s="31" t="s">
        <v>142</v>
      </c>
      <c r="D6" s="33">
        <v>-75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-75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A/aqFyc6FWq+vIlknFe0W3Fe7PF41ppFbsP9ic+OlC/4zOH0I2CGvpSyi2yBhyPgbW/sGyFQkZnWpB0QeS+MyQ==" saltValue="VlpkGv7PkSc2D1NcLBuRRA==" spinCount="100000" sheet="1" objects="1" scenarios="1"/>
  <hyperlinks>
    <hyperlink ref="E6" location="Razão!A1" display="retorna" xr:uid="{00000000-0004-0000-1400-000000000000}"/>
    <hyperlink ref="F6" r:id="rId1" xr:uid="{700F3F5D-815D-4791-893D-8EE16104AC4F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01/04/2022 a 30/04/2022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44677</v>
      </c>
      <c r="C6" s="31" t="s">
        <v>143</v>
      </c>
      <c r="D6" s="33">
        <v>-128.33000000000001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-128.33000000000001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I4DJ9yay9NasQOwA7YRHIBoCmh3359u8Jdmsc29JcaxkB+k5dOiVB7X2XPJdhv3GKtN5rl30v3eS/zZ8HzHWwQ==" saltValue="ESvBfTqXpdFbVuvPQhts8w==" spinCount="100000" sheet="1" objects="1" scenarios="1"/>
  <hyperlinks>
    <hyperlink ref="E6" location="Razão!A1" display="retorna" xr:uid="{00000000-0004-0000-1500-000000000000}"/>
    <hyperlink ref="F6" r:id="rId1" xr:uid="{50E8AA80-0B0E-4944-A947-41CAB3392A87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F66BD-F168-4676-83B9-FCED34F587D9}">
  <dimension ref="B1:G77"/>
  <sheetViews>
    <sheetView showGridLines="0" workbookViewId="0">
      <selection activeCell="F7" sqref="F7: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01/04/2022 a 30/04/2022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44652</v>
      </c>
      <c r="C6" s="31" t="s">
        <v>144</v>
      </c>
      <c r="D6" s="33">
        <v>32.5</v>
      </c>
      <c r="E6" s="22"/>
      <c r="F6" s="25" t="s">
        <v>41</v>
      </c>
    </row>
    <row r="7" spans="2:7" ht="15" customHeight="1" x14ac:dyDescent="0.25">
      <c r="B7" s="32">
        <v>44657</v>
      </c>
      <c r="C7" s="31" t="s">
        <v>46</v>
      </c>
      <c r="D7" s="33">
        <v>5</v>
      </c>
      <c r="E7" s="22"/>
      <c r="F7" s="25" t="s">
        <v>41</v>
      </c>
    </row>
    <row r="8" spans="2:7" ht="15" customHeight="1" x14ac:dyDescent="0.25">
      <c r="B8" s="32">
        <v>44664</v>
      </c>
      <c r="C8" s="31" t="s">
        <v>46</v>
      </c>
      <c r="D8" s="33">
        <v>12.5</v>
      </c>
      <c r="E8" s="22"/>
      <c r="F8" s="25" t="s">
        <v>41</v>
      </c>
    </row>
    <row r="9" spans="2:7" ht="15" customHeight="1" x14ac:dyDescent="0.25">
      <c r="B9" s="32">
        <v>44670</v>
      </c>
      <c r="C9" s="31" t="s">
        <v>46</v>
      </c>
      <c r="D9" s="33">
        <v>2.5</v>
      </c>
      <c r="E9" s="22" t="s">
        <v>23</v>
      </c>
      <c r="F9" s="25" t="s">
        <v>41</v>
      </c>
    </row>
    <row r="10" spans="2:7" x14ac:dyDescent="0.25">
      <c r="B10" s="37"/>
      <c r="C10" s="36"/>
      <c r="D10" s="38"/>
      <c r="E10" s="39"/>
      <c r="F10" s="39"/>
    </row>
    <row r="11" spans="2:7" x14ac:dyDescent="0.25">
      <c r="B11" s="2"/>
      <c r="C11" s="24" t="s">
        <v>39</v>
      </c>
      <c r="D11" s="4">
        <f>SUM(D6:D10)</f>
        <v>52.5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algorithmName="SHA-512" hashValue="V0sEeKTsoBJrWm4evcPd2rmlLZ2FAI2yCg3j8bLwuMZhV0i5x1t5iVQSV8L2CdPUQbJT7zUFrrRjYo4HsNs4hQ==" saltValue="w4/zrJ3+HNvOYvfGXoW+mw==" spinCount="100000" sheet="1" objects="1" scenarios="1"/>
  <hyperlinks>
    <hyperlink ref="E9" location="Razão!A1" display="retorna" xr:uid="{853DD5D4-A9B0-42C4-9A57-29B0A5C80054}"/>
    <hyperlink ref="F6" r:id="rId1" xr:uid="{52C31C91-EB8B-47EB-99FB-FE623680FC32}"/>
    <hyperlink ref="F7:F9" r:id="rId2" display="docto." xr:uid="{E8D1052C-7B55-49EC-872A-9A7F82AB2F72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78706-35C5-4B44-82AA-A6D217BF0706}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01/04/2022 a 30/04/2022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44681</v>
      </c>
      <c r="C6" s="31" t="s">
        <v>91</v>
      </c>
      <c r="D6" s="33">
        <v>18.32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18.32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GzOPX9A6UT7ysDgX5vTVv7SEM+2XgKOzkx9jDCTwgqAf91D5y9S8Ynsv0RgKcYn6KN40qlMdzttFHboLmnW+zQ==" saltValue="b21ujy9Mw+9CMSLQnU18nA==" spinCount="100000" sheet="1" objects="1" scenarios="1"/>
  <hyperlinks>
    <hyperlink ref="E6" location="Razão!A1" display="retorna" xr:uid="{1FA56F20-79FA-4726-8FCD-22AF69A49BBF}"/>
    <hyperlink ref="F6" r:id="rId1" xr:uid="{20DA3F34-59F3-4315-BCF7-0E8943926EE3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88DCF-633A-4A60-9576-EC9D50E611CF}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01/04/2022 a 30/04/2022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44681</v>
      </c>
      <c r="C6" s="31" t="s">
        <v>72</v>
      </c>
      <c r="D6" s="33">
        <v>109.89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109.89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Xz+6rl6ME8AejuxYU8ndnmcmXXdPFDC4aXLUyepfxNvZfv8+1xyw5oll6Pt4M3IUSwG4c8OqfWIDuG91pqnFdA==" saltValue="F1SUqU47A+QNOT3b6+963w==" spinCount="100000" sheet="1" objects="1" scenarios="1"/>
  <hyperlinks>
    <hyperlink ref="E6" location="Razão!A1" display="retorna" xr:uid="{B3CC7260-5612-48F1-8626-7A3953579EDF}"/>
    <hyperlink ref="F6" r:id="rId1" xr:uid="{C64ABA3F-F8E3-4616-A3A1-DF24B2DF4015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27</vt:i4>
      </vt:variant>
      <vt:variant>
        <vt:lpstr>Intervalos Nomeados</vt:lpstr>
      </vt:variant>
      <vt:variant>
        <vt:i4>1</vt:i4>
      </vt:variant>
    </vt:vector>
  </HeadingPairs>
  <TitlesOfParts>
    <vt:vector size="28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21,</vt:lpstr>
      <vt:lpstr>22.</vt:lpstr>
      <vt:lpstr>23.</vt:lpstr>
      <vt:lpstr>24.</vt:lpstr>
      <vt:lpstr>25.</vt:lpstr>
      <vt:lpstr>26.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Hisatsuga</cp:lastModifiedBy>
  <cp:lastPrinted>2022-08-26T17:15:17Z</cp:lastPrinted>
  <dcterms:created xsi:type="dcterms:W3CDTF">2018-05-09T11:51:48Z</dcterms:created>
  <dcterms:modified xsi:type="dcterms:W3CDTF">2022-08-30T17:04:06Z</dcterms:modified>
</cp:coreProperties>
</file>