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75" windowWidth="14355" windowHeight="709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12" r:id="rId11"/>
    <sheet name="11." sheetId="104" r:id="rId12"/>
    <sheet name="12." sheetId="30" r:id="rId13"/>
    <sheet name="13." sheetId="102" r:id="rId14"/>
    <sheet name="14." sheetId="105" r:id="rId15"/>
    <sheet name="15." sheetId="88" r:id="rId16"/>
    <sheet name="16." sheetId="77" r:id="rId17"/>
    <sheet name="17." sheetId="83" r:id="rId18"/>
    <sheet name="18." sheetId="89" r:id="rId19"/>
    <sheet name="19." sheetId="84" r:id="rId20"/>
    <sheet name="20." sheetId="106" r:id="rId21"/>
    <sheet name="21." sheetId="107" r:id="rId22"/>
    <sheet name="22." sheetId="108" r:id="rId23"/>
    <sheet name="23." sheetId="109" r:id="rId24"/>
    <sheet name="24." sheetId="110" r:id="rId25"/>
    <sheet name="25." sheetId="111" r:id="rId26"/>
  </sheets>
  <definedNames>
    <definedName name="_xlnm.Print_Area" localSheetId="0">RAZÃO!$A$1:$G$44</definedName>
  </definedNames>
  <calcPr calcId="145621"/>
</workbook>
</file>

<file path=xl/calcChain.xml><?xml version="1.0" encoding="utf-8"?>
<calcChain xmlns="http://schemas.openxmlformats.org/spreadsheetml/2006/main">
  <c r="D9" i="112" l="1"/>
  <c r="B4" i="112"/>
  <c r="D9" i="111"/>
  <c r="B4" i="111"/>
  <c r="D8" i="110"/>
  <c r="B4" i="110"/>
  <c r="D8" i="109"/>
  <c r="B4" i="109"/>
  <c r="D16" i="108"/>
  <c r="B4" i="108"/>
  <c r="E42" i="1"/>
  <c r="E39" i="1"/>
  <c r="E38" i="1"/>
  <c r="E37" i="1"/>
  <c r="E35" i="1"/>
  <c r="E34" i="1"/>
  <c r="E33" i="1"/>
  <c r="E32" i="1"/>
  <c r="E29" i="1"/>
  <c r="E26" i="1"/>
  <c r="E11" i="1"/>
  <c r="E10" i="1"/>
  <c r="D11" i="107" l="1"/>
  <c r="B4" i="107"/>
  <c r="D9" i="106"/>
  <c r="B4" i="106"/>
  <c r="D8" i="105"/>
  <c r="B4" i="105"/>
  <c r="D8" i="104"/>
  <c r="B4" i="104"/>
  <c r="D8" i="103"/>
  <c r="B4" i="103"/>
  <c r="D9" i="102" l="1"/>
  <c r="B4" i="102"/>
  <c r="E44" i="1" l="1"/>
  <c r="D12" i="89" l="1"/>
  <c r="B4" i="89"/>
  <c r="D8" i="88" l="1"/>
  <c r="B4" i="88"/>
  <c r="D9" i="84" l="1"/>
  <c r="B4" i="84"/>
  <c r="D9" i="83"/>
  <c r="B4" i="83"/>
  <c r="D8" i="30" l="1"/>
  <c r="D9" i="77" l="1"/>
  <c r="B4" i="77"/>
  <c r="D18" i="6" l="1"/>
  <c r="B4" i="30" l="1"/>
  <c r="B4" i="29"/>
  <c r="B4" i="28"/>
  <c r="B4" i="27"/>
  <c r="B4" i="24"/>
  <c r="B4" i="6"/>
  <c r="B4" i="5"/>
  <c r="B4" i="4"/>
  <c r="B4" i="2"/>
  <c r="D8" i="29" l="1"/>
  <c r="D8" i="28"/>
  <c r="D8" i="27"/>
  <c r="D14" i="24" l="1"/>
  <c r="D9" i="5" l="1"/>
</calcChain>
</file>

<file path=xl/sharedStrings.xml><?xml version="1.0" encoding="utf-8"?>
<sst xmlns="http://schemas.openxmlformats.org/spreadsheetml/2006/main" count="412" uniqueCount="139">
  <si>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</si>
  <si>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</si>
  <si>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</si>
  <si>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</si>
  <si>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</si>
  <si>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</si>
  <si>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</si>
  <si>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</si>
  <si>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</si>
  <si>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</si>
  <si>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</si>
  <si>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</si>
  <si>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</si>
  <si>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</si>
  <si>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</si>
  <si>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</si>
  <si>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</si>
  <si>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</si>
  <si>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</si>
  <si>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</si>
  <si>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</si>
  <si>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</si>
  <si>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</si>
  <si>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</si>
  <si>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</si>
  <si>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</si>
  <si>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</si>
  <si>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</si>
  <si>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</si>
  <si>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</si>
  <si>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</si>
  <si>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</si>
  <si>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</si>
  <si>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</si>
  <si>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</si>
  <si>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</si>
  <si>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</si>
  <si>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</si>
  <si>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</si>
  <si>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</si>
  <si>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</si>
  <si>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</si>
  <si>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</si>
  <si>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 xml:space="preserve">Cofins devido s/receita operacional d/mês 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</si>
  <si>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</si>
  <si>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</si>
  <si>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</si>
  <si>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</si>
  <si>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</si>
  <si>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</si>
  <si>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</si>
  <si>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 xml:space="preserve">PIS devido s/receita operacional d/mês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</si>
  <si>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</si>
  <si>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</si>
  <si>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</si>
  <si>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</si>
  <si>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</si>
  <si>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</si>
  <si>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</si>
  <si>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</si>
  <si>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</si>
  <si>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</si>
  <si>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</si>
  <si>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</si>
  <si>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</si>
  <si>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</si>
  <si>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</si>
  <si>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</si>
  <si>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</si>
  <si>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</si>
  <si>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</si>
  <si>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15.</t>
  </si>
  <si>
    <t>Despesa com Informatica/Internet</t>
  </si>
  <si>
    <t>Juros Passivos</t>
  </si>
  <si>
    <t>IRPJ e CSLL</t>
  </si>
  <si>
    <t>16.</t>
  </si>
  <si>
    <t>17.</t>
  </si>
  <si>
    <t>18.</t>
  </si>
  <si>
    <t>19.</t>
  </si>
  <si>
    <t>20.</t>
  </si>
  <si>
    <t>Período : 01/06/2021 a 30/06/2021</t>
  </si>
  <si>
    <t>30/06/2021</t>
  </si>
  <si>
    <t>Despesa de Cartorio</t>
  </si>
  <si>
    <t>Impressos/Xerox/Mat. Escritorio</t>
  </si>
  <si>
    <t>Manutenção e Conservações Instalações</t>
  </si>
  <si>
    <t>Manutenção e Conservações Imoveis</t>
  </si>
  <si>
    <t>Manutenção Maquinas/Eqtos/Mobilia</t>
  </si>
  <si>
    <t>Material de Uso/Consumo</t>
  </si>
  <si>
    <t>Descontos Obtidos</t>
  </si>
  <si>
    <t>21.</t>
  </si>
  <si>
    <t>22.</t>
  </si>
  <si>
    <t>23.</t>
  </si>
  <si>
    <t>24.</t>
  </si>
  <si>
    <t xml:space="preserve">Fernanda Cília Marafão Brunetti cf. recibo nº 06/2021 </t>
  </si>
  <si>
    <t>Aline Maria Pereira cf recibo 03/2021</t>
  </si>
  <si>
    <t xml:space="preserve">Marcos Gomes Figueria cf. recibo nº 01/2021 </t>
  </si>
  <si>
    <t xml:space="preserve">Clodoaldo Alexsandro Fagundes Camargo cf. recibo nº 01/2021 </t>
  </si>
  <si>
    <t xml:space="preserve">Eduardo Gustavo Buzza cf. recxibo nº 02/2021 </t>
  </si>
  <si>
    <t xml:space="preserve">Wesley de Jesus Rios cf. recibo nº 01/2021 </t>
  </si>
  <si>
    <t xml:space="preserve">Bruna Carolina Ponciano Stievano cf. recibo nº 07/2021 </t>
  </si>
  <si>
    <t xml:space="preserve">Clodoaldo Alexsandro Fagundes Camargo cf. recibo nº 02/2021 </t>
  </si>
  <si>
    <t xml:space="preserve">Daniela Cristina Caruso dos Santos cf. recibo nº 05/2021 </t>
  </si>
  <si>
    <t xml:space="preserve">Indiamara Moura Siqueira cf. recibo nº 06/2021 </t>
  </si>
  <si>
    <t xml:space="preserve">Jefferson Henrique Rosseti cf. recibo nº 03/2021 </t>
  </si>
  <si>
    <t xml:space="preserve">Luisa Camacho Calvano cf. recibo nº 03/2021 </t>
  </si>
  <si>
    <t xml:space="preserve">Maria Socorro Beltrão Rodrigues cf. recibo nº 05/2021 </t>
  </si>
  <si>
    <t xml:space="preserve">NF. 2377 Escritório Delta Contábil Ltda </t>
  </si>
  <si>
    <t>Bens de Pequeno Valor</t>
  </si>
  <si>
    <t>25.</t>
  </si>
  <si>
    <t xml:space="preserve">Pg.NF.(s) 1600  J. C. Pena da Silva - ME </t>
  </si>
  <si>
    <t xml:space="preserve">NF. 5840 Techs Net Eireli - EPP </t>
  </si>
  <si>
    <t xml:space="preserve">NF. 5843 Techs Net Eireli - EPP </t>
  </si>
  <si>
    <t xml:space="preserve">Pg. Terceiro Tabelião de Notas e Protesto cf. comprovante  </t>
  </si>
  <si>
    <t xml:space="preserve">Pg. Telefônica Brasil S/A ref. 06/2021 cf. comprovante  </t>
  </si>
  <si>
    <t xml:space="preserve">Pg.NF.(s) 711 C. E. R. Vicente - ME </t>
  </si>
  <si>
    <t xml:space="preserve">NF. 714 C. E. R. Vicente - ME </t>
  </si>
  <si>
    <t xml:space="preserve">NF. 6742 Nacontatotem Varejo Ltda  </t>
  </si>
  <si>
    <t xml:space="preserve">NF. 20428 AGR Materiais Para Construção Ltda - EPP </t>
  </si>
  <si>
    <t xml:space="preserve">NF. 222 Ricardo César Gea Bernar Júnior </t>
  </si>
  <si>
    <t xml:space="preserve">Crédito Allianz Seguros - Indenização de sinistro - equipamentos danificados por descarga elétrica  </t>
  </si>
  <si>
    <t xml:space="preserve">Pg.NF.(s) 23583 Nortic Eletrônicos Ltda  </t>
  </si>
  <si>
    <t xml:space="preserve">NF. 23991 Blanco &amp; Pião Comércio de Parafusos Ltda - EPP </t>
  </si>
  <si>
    <t xml:space="preserve">Cheque 466 - Cheque não descontado ref. nf.46 Antônio Herrero </t>
  </si>
  <si>
    <t xml:space="preserve">Cheque 560 - Cheque não descontado ref. nf. 560 C. E. R. Vicente - ME </t>
  </si>
  <si>
    <t xml:space="preserve">Tarifa Mauntenção Conta Ativa  </t>
  </si>
  <si>
    <t xml:space="preserve">Tarifa Fornecimento Folha Talão Cheque </t>
  </si>
  <si>
    <t xml:space="preserve">Ref. INSS parcelamento 04/60 </t>
  </si>
  <si>
    <t xml:space="preserve">Ref. Pis/Cofins/IRPJ/CSLL parcela 03/60  </t>
  </si>
  <si>
    <t xml:space="preserve">Ref. IRPJ parcelamento 29/60 </t>
  </si>
  <si>
    <t xml:space="preserve">Ref. IRPJ parcelamento 04/33 </t>
  </si>
  <si>
    <t xml:space="preserve">Ref. Pis/Cofins/IRPJ/CSLL parcela 04/60  </t>
  </si>
  <si>
    <t xml:space="preserve">Ref. Cofins parcelamento 04/20 </t>
  </si>
  <si>
    <t xml:space="preserve">Ref. parcelamento 04/15 </t>
  </si>
  <si>
    <t xml:space="preserve">Ref. CSLL parcelamento 29/36 </t>
  </si>
  <si>
    <t xml:space="preserve">Ref. Pis parcelamento 04/04 </t>
  </si>
  <si>
    <t xml:space="preserve">IRRF s/rendimento RDC d/mês </t>
  </si>
  <si>
    <t xml:space="preserve">Transferência nf. 20428 AGR Materiais Para Construção Ltda  </t>
  </si>
  <si>
    <t xml:space="preserve">CSLL devida s/lucro presumido 2º trimestre/2021 </t>
  </si>
  <si>
    <t xml:space="preserve">IRPJ devido s/lucro presumido 2º trimestre/2021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</si>
</sst>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0621-203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0621-202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1/PDF/0621-102.pdf" TargetMode="External"/><Relationship Id="rId1" Type="http://schemas.openxmlformats.org/officeDocument/2006/relationships/hyperlink" Target="http://transparencia.moradaturismoeventos.com.br/Arquivos/Transparencias/2/2/2021/PDF/0621-119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621-114.pdf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1/PDF/0621-108.pdf" TargetMode="External"/><Relationship Id="rId7" Type="http://schemas.openxmlformats.org/officeDocument/2006/relationships/hyperlink" Target="http://transparencia.moradaturismoeventos.com.br/Arquivos/Transparencias/2/2/2021/PDF/0621-111.pdf" TargetMode="External"/><Relationship Id="rId12" Type="http://schemas.openxmlformats.org/officeDocument/2006/relationships/hyperlink" Target="http://transparencia.moradaturismoeventos.com.br/Arquivos/Transparencias/2/2/2021/PDF/0621-134.pdf" TargetMode="External"/><Relationship Id="rId2" Type="http://schemas.openxmlformats.org/officeDocument/2006/relationships/hyperlink" Target="http://transparencia.moradaturismoeventos.com.br/Arquivos/Transparencias/2/2/2021/PDF/0621-131.pdf" TargetMode="External"/><Relationship Id="rId1" Type="http://schemas.openxmlformats.org/officeDocument/2006/relationships/hyperlink" Target="http://transparencia.moradaturismoeventos.com.br/Arquivos/Transparencias/2/2/2021/PDF/0621-131.pdf" TargetMode="External"/><Relationship Id="rId6" Type="http://schemas.openxmlformats.org/officeDocument/2006/relationships/hyperlink" Target="http://transparencia.moradaturismoeventos.com.br/Arquivos/Transparencias/2/2/2021/PDF/0621-105.pdf" TargetMode="External"/><Relationship Id="rId11" Type="http://schemas.openxmlformats.org/officeDocument/2006/relationships/hyperlink" Target="http://transparencia.moradaturismoeventos.com.br/Arquivos/Transparencias/2/2/2021/PDF/0621-128.pdf" TargetMode="External"/><Relationship Id="rId5" Type="http://schemas.openxmlformats.org/officeDocument/2006/relationships/hyperlink" Target="http://transparencia.moradaturismoeventos.com.br/Arquivos/Transparencias/2/2/2021/PDF/0621-137.pdf" TargetMode="External"/><Relationship Id="rId10" Type="http://schemas.openxmlformats.org/officeDocument/2006/relationships/hyperlink" Target="http://transparencia.moradaturismoeventos.com.br/Arquivos/Transparencias/2/2/2021/PDF/0621-125.pdf" TargetMode="External"/><Relationship Id="rId4" Type="http://schemas.openxmlformats.org/officeDocument/2006/relationships/hyperlink" Target="http://transparencia.moradaturismoeventos.com.br/Arquivos/Transparencias/2/2/2021/PDF/0621-117.pdf" TargetMode="External"/><Relationship Id="rId9" Type="http://schemas.openxmlformats.org/officeDocument/2006/relationships/hyperlink" Target="http://transparencia.moradaturismoeventos.com.br/Arquivos/Transparencias/2/2/2021/PDF/0621-122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621-22.pdf" TargetMode="External"/><Relationship Id="rId3" Type="http://schemas.openxmlformats.org/officeDocument/2006/relationships/hyperlink" Target="http://transparencia.moradaturismoeventos.com.br/Arquivos/Transparencias/2/2/2021/PDF/0621-14.pdf" TargetMode="External"/><Relationship Id="rId7" Type="http://schemas.openxmlformats.org/officeDocument/2006/relationships/hyperlink" Target="http://transparencia.moradaturismoeventos.com.br/Arquivos/Transparencias/2/2/2021/PDF/0621-29.pdf" TargetMode="External"/><Relationship Id="rId2" Type="http://schemas.openxmlformats.org/officeDocument/2006/relationships/hyperlink" Target="http://transparencia.moradaturismoeventos.com.br/Arquivos/Transparencias/2/2/2021/PDF/0621-12.pdf" TargetMode="External"/><Relationship Id="rId1" Type="http://schemas.openxmlformats.org/officeDocument/2006/relationships/hyperlink" Target="http://transparencia.moradaturismoeventos.com.br/Arquivos/Transparencias/2/2/2021/PDF/0621-12.pdf" TargetMode="External"/><Relationship Id="rId6" Type="http://schemas.openxmlformats.org/officeDocument/2006/relationships/hyperlink" Target="http://transparencia.moradaturismoeventos.com.br/Arquivos/Transparencias/2/2/2021/PDF/0621-16.pdf" TargetMode="External"/><Relationship Id="rId5" Type="http://schemas.openxmlformats.org/officeDocument/2006/relationships/hyperlink" Target="http://transparencia.moradaturismoeventos.com.br/Arquivos/Transparencias/2/2/2021/PDF/0621-25.pdf" TargetMode="External"/><Relationship Id="rId4" Type="http://schemas.openxmlformats.org/officeDocument/2006/relationships/hyperlink" Target="http://transparencia.moradaturismoeventos.com.br/Arquivos/Transparencias/2/2/2021/PDF/0621-18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0621-140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0621-141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0621-51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1/PDF/0621-49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transparencia.moradaturismoeventos.com.br/Arquivos/Transparencias/2/2/2021/PDF/0621-191.pdf" TargetMode="External"/><Relationship Id="rId1" Type="http://schemas.openxmlformats.org/officeDocument/2006/relationships/hyperlink" Target="http://transparencia.moradaturismoeventos.com.br/Arquivos/Transparencias/2/2/2021/PDF/0621-189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1/PDF/0621-54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0621-48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1/PDF/0621-197.pdf" TargetMode="External"/><Relationship Id="rId1" Type="http://schemas.openxmlformats.org/officeDocument/2006/relationships/hyperlink" Target="http://transparencia.moradaturismoeventos.com.br/Arquivos/Transparencias/2/2/2021/PDF/0621-182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1/PDF/0621-195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1/PDF/0621-64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1/PDF/0621-179.pdf" TargetMode="External"/><Relationship Id="rId1" Type="http://schemas.openxmlformats.org/officeDocument/2006/relationships/hyperlink" Target="http://transparencia.moradaturismoeventos.com.br/Arquivos/Transparencias/2/2/2021/PDF/0621-61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1/PDF/0621-193.pdf" TargetMode="External"/><Relationship Id="rId1" Type="http://schemas.openxmlformats.org/officeDocument/2006/relationships/hyperlink" Target="http://transparencia.moradaturismoeventos.com.br/Arquivos/Transparencias/2/2/2021/PDF/0621-47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1/PDF/0621-1.pdf" TargetMode="External"/><Relationship Id="rId1" Type="http://schemas.openxmlformats.org/officeDocument/2006/relationships/hyperlink" Target="http://transparencia.moradaturismoeventos.com.br/Arquivos/Transparencias/2/2/2021/PDF/0621-1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1/PDF/0621-3.pdf" TargetMode="External"/><Relationship Id="rId1" Type="http://schemas.openxmlformats.org/officeDocument/2006/relationships/hyperlink" Target="http://transparencia.moradaturismoeventos.com.br/Arquivos/Transparencias/2/2/2021/PDF/0621-3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1/PDF/0621-187.pdf" TargetMode="External"/><Relationship Id="rId1" Type="http://schemas.openxmlformats.org/officeDocument/2006/relationships/hyperlink" Target="http://transparencia.moradaturismoeventos.com.br/Arquivos/Transparencias/2/2/2021/PDF/0621-187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1/PDF/0621-97.pdf" TargetMode="External"/><Relationship Id="rId1" Type="http://schemas.openxmlformats.org/officeDocument/2006/relationships/hyperlink" Target="http://transparencia.moradaturismoeventos.com.br/Arquivos/Transparencias/2/2/2021/PDF/0621-97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1/PDF/0621-59.pdf" TargetMode="External"/><Relationship Id="rId1" Type="http://schemas.openxmlformats.org/officeDocument/2006/relationships/hyperlink" Target="http://transparencia.moradaturismoeventos.com.br/Arquivos/Transparencias/2/2/2021/PDF/0621-59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1/PDF/0621-186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1/PDF/0621-184.pdf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hyperlink" Target="http://transparencia.moradaturismoeventos.com.br/Arquivos/Transparencias/2/2/2021/PDF/0621-199.pdf" TargetMode="External"/><Relationship Id="rId1" Type="http://schemas.openxmlformats.org/officeDocument/2006/relationships/hyperlink" Target="http://transparencia.moradaturismoeventos.com.br/Arquivos/Transparencias/2/2/2021/PDF/0621-1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0"/>
  <sheetViews>
    <sheetView showGridLines="0" tabSelected="1" workbookViewId="0">
      <pane ySplit="5" topLeftCell="A6" activePane="bottomLeft" state="frozen"/>
      <selection activeCell="F41" sqref="F41"/>
      <selection pane="bottomLeft" activeCell="A15" sqref="A15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v>616.5</v>
      </c>
      <c r="F7" s="18" t="s">
        <v>23</v>
      </c>
    </row>
    <row r="8" spans="2:7" x14ac:dyDescent="0.25">
      <c r="C8" s="1" t="s">
        <v>27</v>
      </c>
      <c r="D8" t="s">
        <v>3</v>
      </c>
      <c r="E8" s="4">
        <v>133.58000000000001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f>1700+1300</f>
        <v>3000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89.89+337.08+89.89+179.77+1700+1256.65+1700+1300+1700+1700+1700</f>
        <v>11753.28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v>1721.24</v>
      </c>
      <c r="F16" s="18" t="s">
        <v>23</v>
      </c>
    </row>
    <row r="17" spans="2:6" x14ac:dyDescent="0.25">
      <c r="C17" s="1" t="s">
        <v>30</v>
      </c>
      <c r="D17" t="s">
        <v>52</v>
      </c>
      <c r="E17" s="4">
        <v>1721.24</v>
      </c>
      <c r="F17" s="18" t="s">
        <v>23</v>
      </c>
    </row>
    <row r="18" spans="2:6" x14ac:dyDescent="0.25">
      <c r="C18" s="1" t="s">
        <v>30</v>
      </c>
      <c r="D18" t="s">
        <v>53</v>
      </c>
      <c r="E18" s="4">
        <v>1721.24</v>
      </c>
      <c r="F18" s="18" t="s">
        <v>23</v>
      </c>
    </row>
    <row r="19" spans="2:6" x14ac:dyDescent="0.25">
      <c r="C19" s="1" t="s">
        <v>30</v>
      </c>
      <c r="D19" t="s">
        <v>54</v>
      </c>
      <c r="E19" s="4"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v>2950.64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59</v>
      </c>
      <c r="E24" s="4">
        <v>1800</v>
      </c>
      <c r="F24" s="18" t="s">
        <v>23</v>
      </c>
    </row>
    <row r="25" spans="2:6" x14ac:dyDescent="0.25">
      <c r="C25" s="1" t="s">
        <v>34</v>
      </c>
      <c r="D25" t="s">
        <v>107</v>
      </c>
      <c r="E25" s="4">
        <v>868</v>
      </c>
      <c r="F25" s="18" t="s">
        <v>23</v>
      </c>
    </row>
    <row r="26" spans="2:6" x14ac:dyDescent="0.25">
      <c r="C26" s="1" t="s">
        <v>35</v>
      </c>
      <c r="D26" t="s">
        <v>72</v>
      </c>
      <c r="E26" s="4">
        <f>83.7+334.8</f>
        <v>418.5</v>
      </c>
      <c r="F26" s="18" t="s">
        <v>23</v>
      </c>
    </row>
    <row r="27" spans="2:6" x14ac:dyDescent="0.25">
      <c r="C27" s="1" t="s">
        <v>36</v>
      </c>
      <c r="D27" t="s">
        <v>82</v>
      </c>
      <c r="E27" s="4">
        <v>8.5</v>
      </c>
      <c r="F27" s="18" t="s">
        <v>23</v>
      </c>
    </row>
    <row r="28" spans="2:6" x14ac:dyDescent="0.25">
      <c r="C28" s="1" t="s">
        <v>37</v>
      </c>
      <c r="D28" t="s">
        <v>21</v>
      </c>
      <c r="E28" s="4">
        <v>237.34</v>
      </c>
      <c r="F28" s="48" t="s">
        <v>23</v>
      </c>
    </row>
    <row r="29" spans="2:6" x14ac:dyDescent="0.25">
      <c r="C29" s="1" t="s">
        <v>38</v>
      </c>
      <c r="D29" t="s">
        <v>83</v>
      </c>
      <c r="E29" s="4">
        <f>360+155</f>
        <v>515</v>
      </c>
      <c r="F29" s="48" t="s">
        <v>23</v>
      </c>
    </row>
    <row r="30" spans="2:6" x14ac:dyDescent="0.25">
      <c r="C30" s="1" t="s">
        <v>39</v>
      </c>
      <c r="D30" t="s">
        <v>84</v>
      </c>
      <c r="E30" s="4">
        <v>76.38</v>
      </c>
      <c r="F30" s="48" t="s">
        <v>23</v>
      </c>
    </row>
    <row r="31" spans="2:6" x14ac:dyDescent="0.25">
      <c r="C31" s="1" t="s">
        <v>71</v>
      </c>
      <c r="D31" t="s">
        <v>85</v>
      </c>
      <c r="E31" s="4">
        <v>228.4</v>
      </c>
      <c r="F31" s="48" t="s">
        <v>23</v>
      </c>
    </row>
    <row r="32" spans="2:6" x14ac:dyDescent="0.25">
      <c r="C32" s="1" t="s">
        <v>75</v>
      </c>
      <c r="D32" t="s">
        <v>86</v>
      </c>
      <c r="E32" s="4">
        <f>8804-7115</f>
        <v>1689</v>
      </c>
      <c r="F32" s="48" t="s">
        <v>23</v>
      </c>
    </row>
    <row r="33" spans="2:6" x14ac:dyDescent="0.25">
      <c r="C33" s="1" t="s">
        <v>76</v>
      </c>
      <c r="D33" t="s">
        <v>87</v>
      </c>
      <c r="E33" s="4">
        <f>251+207.8</f>
        <v>458.8</v>
      </c>
      <c r="F33" s="48" t="s">
        <v>23</v>
      </c>
    </row>
    <row r="34" spans="2:6" x14ac:dyDescent="0.25">
      <c r="C34" s="1" t="s">
        <v>77</v>
      </c>
      <c r="D34" t="s">
        <v>60</v>
      </c>
      <c r="E34" s="4">
        <f>15.25+37.49+605.34+225.43+380.11</f>
        <v>1263.6199999999999</v>
      </c>
      <c r="F34" s="18" t="s">
        <v>23</v>
      </c>
    </row>
    <row r="35" spans="2:6" x14ac:dyDescent="0.25">
      <c r="C35" s="1" t="s">
        <v>78</v>
      </c>
      <c r="D35" t="s">
        <v>61</v>
      </c>
      <c r="E35" s="4">
        <f>2374.93+368.98</f>
        <v>2743.91</v>
      </c>
      <c r="F35" s="18" t="s">
        <v>23</v>
      </c>
    </row>
    <row r="36" spans="2:6" x14ac:dyDescent="0.25">
      <c r="B36" s="1" t="s">
        <v>55</v>
      </c>
      <c r="C36" s="1"/>
      <c r="E36" s="4"/>
      <c r="F36" s="4"/>
    </row>
    <row r="37" spans="2:6" x14ac:dyDescent="0.25">
      <c r="B37" s="1"/>
      <c r="C37" s="1" t="s">
        <v>79</v>
      </c>
      <c r="D37" t="s">
        <v>88</v>
      </c>
      <c r="E37" s="4">
        <f>-310-32</f>
        <v>-342</v>
      </c>
      <c r="F37" s="18" t="s">
        <v>23</v>
      </c>
    </row>
    <row r="38" spans="2:6" x14ac:dyDescent="0.25">
      <c r="C38" s="1" t="s">
        <v>89</v>
      </c>
      <c r="D38" t="s">
        <v>22</v>
      </c>
      <c r="E38" s="4">
        <f>20+40+2.5+2.5</f>
        <v>65</v>
      </c>
      <c r="F38" s="18" t="s">
        <v>23</v>
      </c>
    </row>
    <row r="39" spans="2:6" x14ac:dyDescent="0.25">
      <c r="C39" s="1" t="s">
        <v>90</v>
      </c>
      <c r="D39" t="s">
        <v>70</v>
      </c>
      <c r="E39" s="4">
        <f>274.94+166.46+161.51+97.94+166.46+100.08+98.12+162.17+108.43</f>
        <v>1336.1100000000001</v>
      </c>
      <c r="F39" s="18" t="s">
        <v>23</v>
      </c>
    </row>
    <row r="40" spans="2:6" x14ac:dyDescent="0.25">
      <c r="C40" s="1" t="s">
        <v>91</v>
      </c>
      <c r="D40" t="s">
        <v>69</v>
      </c>
      <c r="E40" s="4">
        <v>66.540000000000006</v>
      </c>
      <c r="F40" s="18" t="s">
        <v>23</v>
      </c>
    </row>
    <row r="41" spans="2:6" x14ac:dyDescent="0.25">
      <c r="C41" s="1" t="s">
        <v>92</v>
      </c>
      <c r="D41" t="s">
        <v>73</v>
      </c>
      <c r="E41" s="4">
        <v>1.53</v>
      </c>
      <c r="F41" s="18" t="s">
        <v>23</v>
      </c>
    </row>
    <row r="42" spans="2:6" x14ac:dyDescent="0.25">
      <c r="C42" s="1" t="s">
        <v>108</v>
      </c>
      <c r="D42" t="s">
        <v>74</v>
      </c>
      <c r="E42" s="4">
        <f>3398.73+5664.55</f>
        <v>9063.2800000000007</v>
      </c>
      <c r="F42" s="18" t="s">
        <v>23</v>
      </c>
    </row>
    <row r="43" spans="2:6" x14ac:dyDescent="0.25">
      <c r="C43" s="1"/>
      <c r="E43" s="4"/>
      <c r="F43" s="18"/>
    </row>
    <row r="44" spans="2:6" x14ac:dyDescent="0.25">
      <c r="D44" s="29" t="s">
        <v>41</v>
      </c>
      <c r="E44" s="28">
        <f>SUM(E7:E43)</f>
        <v>66944.83</v>
      </c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8" location="'21.'!A1" display="abertura"/>
    <hyperlink ref="F21" location="'6.'!A1" display="abertura"/>
    <hyperlink ref="F22" location="'7.'!A1" display="abertura"/>
    <hyperlink ref="F24" location="'8.'!A1" display="abertura"/>
    <hyperlink ref="F35" location="'19.'!A1" display="abertura"/>
    <hyperlink ref="F34" location="'18.'!A1" display="abertura"/>
    <hyperlink ref="F28" location="'12.'!A1" display="abertura"/>
    <hyperlink ref="F39" location="'22.'!A1" display="abertura"/>
    <hyperlink ref="F13" location="'5.'!A1" display="abertura"/>
    <hyperlink ref="F14:F19" location="'5.'!A1" display="abertura"/>
    <hyperlink ref="F40" location="'23.'!A1" display="abertura"/>
    <hyperlink ref="F41:F42" location="'15.'!A1" display="abertura"/>
    <hyperlink ref="F26" location="'10.'!A1" display="abertura"/>
    <hyperlink ref="F41" location="'24.'!A1" display="abertura"/>
    <hyperlink ref="F42" location="'25.'!A1" display="abertura"/>
    <hyperlink ref="F27" location="'11.'!A1" display="abertura"/>
    <hyperlink ref="F29:F33" location="'11.'!A1" display="abertura"/>
    <hyperlink ref="F37" location="'20.'!A1" display="abertura"/>
    <hyperlink ref="F29" location="'13.'!A1" display="abertura"/>
    <hyperlink ref="F30" location="'14.'!A1" display="abertura"/>
    <hyperlink ref="F31" location="'15.'!A1" display="abertura"/>
    <hyperlink ref="F32" location="'16.'!A1" display="abertura"/>
    <hyperlink ref="F33" location="'17.'!A1" display="abertura"/>
    <hyperlink ref="F25" location="'9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81</v>
      </c>
      <c r="C6" s="34" t="s">
        <v>43</v>
      </c>
      <c r="D6" s="35">
        <v>616.5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81</v>
      </c>
      <c r="C6" s="23" t="s">
        <v>51</v>
      </c>
      <c r="D6" s="26">
        <v>133.58000000000001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81</v>
      </c>
      <c r="C6" s="41" t="s">
        <v>93</v>
      </c>
      <c r="D6" s="27">
        <v>1300</v>
      </c>
      <c r="E6" s="22"/>
      <c r="F6" s="22" t="s">
        <v>42</v>
      </c>
    </row>
    <row r="7" spans="2:7" s="42" customFormat="1" x14ac:dyDescent="0.25">
      <c r="B7" s="47" t="s">
        <v>81</v>
      </c>
      <c r="C7" s="41" t="s">
        <v>94</v>
      </c>
      <c r="D7" s="27">
        <v>1700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3000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F16" sqref="F1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44350</v>
      </c>
      <c r="C6" s="43" t="s">
        <v>95</v>
      </c>
      <c r="D6" s="33">
        <v>89.89</v>
      </c>
      <c r="E6" s="43"/>
      <c r="F6" s="22" t="s">
        <v>42</v>
      </c>
    </row>
    <row r="7" spans="2:7" s="42" customFormat="1" x14ac:dyDescent="0.25">
      <c r="B7" s="32">
        <v>44351</v>
      </c>
      <c r="C7" s="43" t="s">
        <v>96</v>
      </c>
      <c r="D7" s="33">
        <v>337.08</v>
      </c>
      <c r="E7" s="43"/>
      <c r="F7" s="22" t="s">
        <v>42</v>
      </c>
    </row>
    <row r="8" spans="2:7" s="42" customFormat="1" x14ac:dyDescent="0.25">
      <c r="B8" s="32">
        <v>44358</v>
      </c>
      <c r="C8" s="43" t="s">
        <v>97</v>
      </c>
      <c r="D8" s="33">
        <v>89.89</v>
      </c>
      <c r="E8" s="43"/>
      <c r="F8" s="22" t="s">
        <v>42</v>
      </c>
    </row>
    <row r="9" spans="2:7" s="42" customFormat="1" x14ac:dyDescent="0.25">
      <c r="B9" s="32">
        <v>44368</v>
      </c>
      <c r="C9" s="43" t="s">
        <v>98</v>
      </c>
      <c r="D9" s="33">
        <v>179.77</v>
      </c>
      <c r="E9" s="43"/>
      <c r="F9" s="22" t="s">
        <v>42</v>
      </c>
    </row>
    <row r="10" spans="2:7" s="42" customFormat="1" x14ac:dyDescent="0.25">
      <c r="B10" s="32">
        <v>44377</v>
      </c>
      <c r="C10" s="43" t="s">
        <v>99</v>
      </c>
      <c r="D10" s="33">
        <v>1700</v>
      </c>
      <c r="E10" s="43"/>
      <c r="F10" s="22" t="s">
        <v>42</v>
      </c>
    </row>
    <row r="11" spans="2:7" s="42" customFormat="1" x14ac:dyDescent="0.25">
      <c r="B11" s="32">
        <v>44377</v>
      </c>
      <c r="C11" s="43" t="s">
        <v>100</v>
      </c>
      <c r="D11" s="33">
        <v>1256.6500000000001</v>
      </c>
      <c r="E11" s="43"/>
      <c r="F11" s="22" t="s">
        <v>42</v>
      </c>
    </row>
    <row r="12" spans="2:7" s="42" customFormat="1" x14ac:dyDescent="0.25">
      <c r="B12" s="32">
        <v>44377</v>
      </c>
      <c r="C12" s="43" t="s">
        <v>101</v>
      </c>
      <c r="D12" s="33">
        <v>1700</v>
      </c>
      <c r="E12" s="43"/>
      <c r="F12" s="22" t="s">
        <v>42</v>
      </c>
    </row>
    <row r="13" spans="2:7" s="42" customFormat="1" x14ac:dyDescent="0.25">
      <c r="B13" s="32">
        <v>44377</v>
      </c>
      <c r="C13" s="43" t="s">
        <v>102</v>
      </c>
      <c r="D13" s="33">
        <v>1300</v>
      </c>
      <c r="E13" s="43"/>
      <c r="F13" s="22" t="s">
        <v>42</v>
      </c>
    </row>
    <row r="14" spans="2:7" s="42" customFormat="1" x14ac:dyDescent="0.25">
      <c r="B14" s="32">
        <v>44377</v>
      </c>
      <c r="C14" s="43" t="s">
        <v>103</v>
      </c>
      <c r="D14" s="33">
        <v>1700</v>
      </c>
      <c r="E14" s="43"/>
      <c r="F14" s="22" t="s">
        <v>42</v>
      </c>
    </row>
    <row r="15" spans="2:7" s="42" customFormat="1" x14ac:dyDescent="0.25">
      <c r="B15" s="32">
        <v>44377</v>
      </c>
      <c r="C15" s="43" t="s">
        <v>104</v>
      </c>
      <c r="D15" s="33">
        <v>1700</v>
      </c>
      <c r="E15" s="43"/>
      <c r="F15" s="22" t="s">
        <v>42</v>
      </c>
    </row>
    <row r="16" spans="2:7" s="42" customFormat="1" x14ac:dyDescent="0.25">
      <c r="B16" s="32">
        <v>44377</v>
      </c>
      <c r="C16" s="43" t="s">
        <v>105</v>
      </c>
      <c r="D16" s="33">
        <v>1700</v>
      </c>
      <c r="E16" s="22" t="s">
        <v>24</v>
      </c>
      <c r="F16" s="22" t="s">
        <v>42</v>
      </c>
    </row>
    <row r="17" spans="2:4" s="42" customFormat="1" x14ac:dyDescent="0.25">
      <c r="B17" s="44"/>
      <c r="D17" s="45"/>
    </row>
    <row r="18" spans="2:4" s="42" customFormat="1" x14ac:dyDescent="0.25">
      <c r="B18" s="44"/>
      <c r="C18" s="46" t="s">
        <v>40</v>
      </c>
      <c r="D18" s="45">
        <f>SUM(D6:D17)</f>
        <v>11753.28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6" location="Razão!A1" display="retorna"/>
    <hyperlink ref="F6" r:id="rId1"/>
    <hyperlink ref="F7:F16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</hyperlinks>
  <pageMargins left="0.511811024" right="0.511811024" top="0.78740157499999996" bottom="0.78740157499999996" header="0.31496062000000002" footer="0.31496062000000002"/>
  <pageSetup paperSize="9" orientation="portrait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12" sqref="E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44377</v>
      </c>
      <c r="C6" s="23" t="s">
        <v>44</v>
      </c>
      <c r="D6" s="26">
        <v>1721.24</v>
      </c>
      <c r="E6" s="23"/>
      <c r="F6" s="22" t="s">
        <v>42</v>
      </c>
    </row>
    <row r="7" spans="2:7" x14ac:dyDescent="0.25">
      <c r="B7" s="30">
        <v>44377</v>
      </c>
      <c r="C7" s="23" t="s">
        <v>45</v>
      </c>
      <c r="D7" s="26">
        <v>1721.24</v>
      </c>
      <c r="E7" s="23"/>
      <c r="F7" s="22" t="s">
        <v>42</v>
      </c>
    </row>
    <row r="8" spans="2:7" x14ac:dyDescent="0.25">
      <c r="B8" s="30">
        <v>44377</v>
      </c>
      <c r="C8" s="23" t="s">
        <v>46</v>
      </c>
      <c r="D8" s="26">
        <v>9721.24</v>
      </c>
      <c r="E8" s="23"/>
      <c r="F8" s="22" t="s">
        <v>42</v>
      </c>
    </row>
    <row r="9" spans="2:7" x14ac:dyDescent="0.25">
      <c r="B9" s="30">
        <v>44377</v>
      </c>
      <c r="C9" s="23" t="s">
        <v>47</v>
      </c>
      <c r="D9" s="26">
        <v>5000</v>
      </c>
      <c r="E9" s="25"/>
      <c r="F9" s="22" t="s">
        <v>42</v>
      </c>
    </row>
    <row r="10" spans="2:7" x14ac:dyDescent="0.25">
      <c r="B10" s="30">
        <v>44377</v>
      </c>
      <c r="C10" s="23" t="s">
        <v>56</v>
      </c>
      <c r="D10" s="26">
        <v>1721.24</v>
      </c>
      <c r="E10" s="25"/>
      <c r="F10" s="22" t="s">
        <v>42</v>
      </c>
    </row>
    <row r="11" spans="2:7" x14ac:dyDescent="0.25">
      <c r="B11" s="30">
        <v>44377</v>
      </c>
      <c r="C11" s="23" t="s">
        <v>57</v>
      </c>
      <c r="D11" s="26">
        <v>1721.24</v>
      </c>
      <c r="E11" s="25"/>
      <c r="F11" s="22" t="s">
        <v>42</v>
      </c>
    </row>
    <row r="12" spans="2:7" x14ac:dyDescent="0.25">
      <c r="B12" s="30">
        <v>44377</v>
      </c>
      <c r="C12" s="23" t="s">
        <v>58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81</v>
      </c>
      <c r="C6" s="23" t="s">
        <v>49</v>
      </c>
      <c r="D6" s="26">
        <v>2950.64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2950.64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81</v>
      </c>
      <c r="C6" s="23" t="s">
        <v>50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44348</v>
      </c>
      <c r="C6" s="23" t="s">
        <v>106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44349</v>
      </c>
      <c r="C6" s="23" t="s">
        <v>109</v>
      </c>
      <c r="D6" s="26">
        <v>868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868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44361</v>
      </c>
      <c r="C6" s="23" t="s">
        <v>110</v>
      </c>
      <c r="D6" s="26">
        <v>83.7</v>
      </c>
      <c r="E6" s="25"/>
      <c r="F6" s="22" t="s">
        <v>42</v>
      </c>
    </row>
    <row r="7" spans="2:7" x14ac:dyDescent="0.25">
      <c r="B7" s="30">
        <v>44362</v>
      </c>
      <c r="C7" s="23" t="s">
        <v>111</v>
      </c>
      <c r="D7" s="26">
        <v>334.8</v>
      </c>
      <c r="E7" s="25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418.5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44364</v>
      </c>
      <c r="C6" s="31" t="s">
        <v>112</v>
      </c>
      <c r="D6" s="27">
        <v>8.5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8.5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44362</v>
      </c>
      <c r="C6" s="40" t="s">
        <v>113</v>
      </c>
      <c r="D6" s="27">
        <v>237.34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237.34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44358</v>
      </c>
      <c r="C6" s="40" t="s">
        <v>114</v>
      </c>
      <c r="D6" s="27">
        <v>360</v>
      </c>
      <c r="E6" s="22"/>
      <c r="F6" s="22" t="s">
        <v>42</v>
      </c>
    </row>
    <row r="7" spans="2:7" x14ac:dyDescent="0.25">
      <c r="B7" s="32">
        <v>44377</v>
      </c>
      <c r="C7" s="40" t="s">
        <v>115</v>
      </c>
      <c r="D7" s="27">
        <v>155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515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44358</v>
      </c>
      <c r="C6" s="40" t="s">
        <v>116</v>
      </c>
      <c r="D6" s="27">
        <v>76.38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76.38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44365</v>
      </c>
      <c r="C6" s="31" t="s">
        <v>117</v>
      </c>
      <c r="D6" s="33">
        <v>228.4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228.4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44354</v>
      </c>
      <c r="C6" s="31" t="s">
        <v>118</v>
      </c>
      <c r="D6" s="33">
        <v>8804</v>
      </c>
      <c r="E6" s="22"/>
      <c r="F6" s="22" t="s">
        <v>42</v>
      </c>
    </row>
    <row r="7" spans="2:7" ht="30" x14ac:dyDescent="0.25">
      <c r="B7" s="32">
        <v>44371</v>
      </c>
      <c r="C7" s="31" t="s">
        <v>119</v>
      </c>
      <c r="D7" s="33">
        <v>-7115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1689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44349</v>
      </c>
      <c r="C6" s="31" t="s">
        <v>120</v>
      </c>
      <c r="D6" s="33">
        <v>251</v>
      </c>
      <c r="E6" s="22"/>
      <c r="F6" s="22" t="s">
        <v>42</v>
      </c>
    </row>
    <row r="7" spans="2:7" ht="15" customHeight="1" x14ac:dyDescent="0.25">
      <c r="B7" s="32">
        <v>44377</v>
      </c>
      <c r="C7" s="31" t="s">
        <v>121</v>
      </c>
      <c r="D7" s="33">
        <v>207.8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458.8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44377</v>
      </c>
      <c r="C6" s="31" t="s">
        <v>62</v>
      </c>
      <c r="D6" s="33">
        <v>15.25</v>
      </c>
      <c r="E6" s="22"/>
      <c r="F6" s="22" t="s">
        <v>42</v>
      </c>
    </row>
    <row r="7" spans="2:7" ht="15" customHeight="1" x14ac:dyDescent="0.25">
      <c r="B7" s="32">
        <v>44377</v>
      </c>
      <c r="C7" s="31" t="s">
        <v>63</v>
      </c>
      <c r="D7" s="33">
        <v>37.49</v>
      </c>
      <c r="E7" s="22"/>
      <c r="F7" s="22" t="s">
        <v>42</v>
      </c>
    </row>
    <row r="8" spans="2:7" ht="15" customHeight="1" x14ac:dyDescent="0.25">
      <c r="B8" s="32">
        <v>44377</v>
      </c>
      <c r="C8" s="31" t="s">
        <v>64</v>
      </c>
      <c r="D8" s="33">
        <v>605.34</v>
      </c>
      <c r="E8" s="22"/>
      <c r="F8" s="22" t="s">
        <v>42</v>
      </c>
    </row>
    <row r="9" spans="2:7" ht="15" customHeight="1" x14ac:dyDescent="0.25">
      <c r="B9" s="32">
        <v>44377</v>
      </c>
      <c r="C9" s="31" t="s">
        <v>66</v>
      </c>
      <c r="D9" s="33">
        <v>225.43</v>
      </c>
      <c r="E9" s="22"/>
      <c r="F9" s="22" t="s">
        <v>42</v>
      </c>
    </row>
    <row r="10" spans="2:7" ht="15" customHeight="1" x14ac:dyDescent="0.25">
      <c r="B10" s="32">
        <v>44377</v>
      </c>
      <c r="C10" s="31" t="s">
        <v>65</v>
      </c>
      <c r="D10" s="33">
        <v>380.11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1263.6199999999999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44377</v>
      </c>
      <c r="C6" s="31" t="s">
        <v>67</v>
      </c>
      <c r="D6" s="33">
        <v>2374.9299999999998</v>
      </c>
      <c r="E6" s="22"/>
      <c r="F6" s="22" t="s">
        <v>42</v>
      </c>
    </row>
    <row r="7" spans="2:7" ht="30" x14ac:dyDescent="0.25">
      <c r="B7" s="32">
        <v>44377</v>
      </c>
      <c r="C7" s="31" t="s">
        <v>68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44377</v>
      </c>
      <c r="C6" s="31" t="s">
        <v>122</v>
      </c>
      <c r="D6" s="33">
        <v>-310</v>
      </c>
      <c r="E6" s="22"/>
      <c r="F6" s="22" t="s">
        <v>42</v>
      </c>
    </row>
    <row r="7" spans="2:7" ht="30" x14ac:dyDescent="0.25">
      <c r="B7" s="32">
        <v>44377</v>
      </c>
      <c r="C7" s="31" t="s">
        <v>123</v>
      </c>
      <c r="D7" s="33">
        <v>-32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-342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44348</v>
      </c>
      <c r="C6" s="31" t="s">
        <v>124</v>
      </c>
      <c r="D6" s="33">
        <v>20</v>
      </c>
      <c r="E6" s="22"/>
      <c r="F6" s="22" t="s">
        <v>42</v>
      </c>
    </row>
    <row r="7" spans="2:7" ht="15" customHeight="1" x14ac:dyDescent="0.25">
      <c r="B7" s="32">
        <v>44361</v>
      </c>
      <c r="C7" s="31" t="s">
        <v>125</v>
      </c>
      <c r="D7" s="33">
        <v>40</v>
      </c>
      <c r="E7" s="22"/>
      <c r="F7" s="22" t="s">
        <v>42</v>
      </c>
    </row>
    <row r="8" spans="2:7" ht="15" customHeight="1" x14ac:dyDescent="0.25">
      <c r="B8" s="32">
        <v>44368</v>
      </c>
      <c r="C8" s="31" t="s">
        <v>48</v>
      </c>
      <c r="D8" s="33">
        <v>2.5</v>
      </c>
      <c r="E8" s="22"/>
      <c r="F8" s="22" t="s">
        <v>42</v>
      </c>
    </row>
    <row r="9" spans="2:7" ht="15" customHeight="1" x14ac:dyDescent="0.25">
      <c r="B9" s="32">
        <v>44369</v>
      </c>
      <c r="C9" s="31" t="s">
        <v>48</v>
      </c>
      <c r="D9" s="33">
        <v>2.5</v>
      </c>
      <c r="E9" s="22" t="s">
        <v>24</v>
      </c>
      <c r="F9" s="22" t="s">
        <v>42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40</v>
      </c>
      <c r="D11" s="4">
        <f>SUM(D6:D10)</f>
        <v>65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F6" r:id="rId1"/>
    <hyperlink ref="E9" location="Razão!A1" display="retorna"/>
    <hyperlink ref="F7:F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:F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44377</v>
      </c>
      <c r="C6" s="31" t="s">
        <v>126</v>
      </c>
      <c r="D6" s="33">
        <v>274.94</v>
      </c>
      <c r="E6" s="22"/>
      <c r="F6" s="22" t="s">
        <v>42</v>
      </c>
    </row>
    <row r="7" spans="2:7" ht="15" customHeight="1" x14ac:dyDescent="0.25">
      <c r="B7" s="32">
        <v>44377</v>
      </c>
      <c r="C7" s="31" t="s">
        <v>127</v>
      </c>
      <c r="D7" s="33">
        <v>166.46</v>
      </c>
      <c r="E7" s="22"/>
      <c r="F7" s="22" t="s">
        <v>42</v>
      </c>
    </row>
    <row r="8" spans="2:7" ht="15" customHeight="1" x14ac:dyDescent="0.25">
      <c r="B8" s="32">
        <v>44377</v>
      </c>
      <c r="C8" s="31" t="s">
        <v>128</v>
      </c>
      <c r="D8" s="33">
        <v>161.51</v>
      </c>
      <c r="E8" s="22"/>
      <c r="F8" s="22" t="s">
        <v>42</v>
      </c>
    </row>
    <row r="9" spans="2:7" ht="15" customHeight="1" x14ac:dyDescent="0.25">
      <c r="B9" s="32">
        <v>44377</v>
      </c>
      <c r="C9" s="31" t="s">
        <v>129</v>
      </c>
      <c r="D9" s="33">
        <v>97.94</v>
      </c>
      <c r="E9" s="22"/>
      <c r="F9" s="22" t="s">
        <v>42</v>
      </c>
    </row>
    <row r="10" spans="2:7" ht="15" customHeight="1" x14ac:dyDescent="0.25">
      <c r="B10" s="32">
        <v>44377</v>
      </c>
      <c r="C10" s="31" t="s">
        <v>130</v>
      </c>
      <c r="D10" s="33">
        <v>166.46</v>
      </c>
      <c r="E10" s="22"/>
      <c r="F10" s="22" t="s">
        <v>42</v>
      </c>
    </row>
    <row r="11" spans="2:7" ht="15" customHeight="1" x14ac:dyDescent="0.25">
      <c r="B11" s="32">
        <v>44377</v>
      </c>
      <c r="C11" s="31" t="s">
        <v>131</v>
      </c>
      <c r="D11" s="33">
        <v>100.08</v>
      </c>
      <c r="E11" s="22"/>
      <c r="F11" s="22" t="s">
        <v>42</v>
      </c>
    </row>
    <row r="12" spans="2:7" ht="15" customHeight="1" x14ac:dyDescent="0.25">
      <c r="B12" s="32">
        <v>44377</v>
      </c>
      <c r="C12" s="31" t="s">
        <v>132</v>
      </c>
      <c r="D12" s="33">
        <v>98.12</v>
      </c>
      <c r="E12" s="22"/>
      <c r="F12" s="22" t="s">
        <v>42</v>
      </c>
    </row>
    <row r="13" spans="2:7" ht="15" customHeight="1" x14ac:dyDescent="0.25">
      <c r="B13" s="32">
        <v>44377</v>
      </c>
      <c r="C13" s="31" t="s">
        <v>133</v>
      </c>
      <c r="D13" s="33">
        <v>162.16999999999999</v>
      </c>
      <c r="E13" s="22"/>
      <c r="F13" s="22" t="s">
        <v>42</v>
      </c>
    </row>
    <row r="14" spans="2:7" ht="15" customHeight="1" x14ac:dyDescent="0.25">
      <c r="B14" s="32">
        <v>44377</v>
      </c>
      <c r="C14" s="31" t="s">
        <v>134</v>
      </c>
      <c r="D14" s="33">
        <v>108.43</v>
      </c>
      <c r="E14" s="22" t="s">
        <v>24</v>
      </c>
      <c r="F14" s="22" t="s">
        <v>42</v>
      </c>
    </row>
    <row r="15" spans="2:7" x14ac:dyDescent="0.25">
      <c r="B15" s="37"/>
      <c r="C15" s="36"/>
      <c r="D15" s="38"/>
      <c r="E15" s="39"/>
      <c r="F15" s="39"/>
    </row>
    <row r="16" spans="2:7" x14ac:dyDescent="0.25">
      <c r="B16" s="2"/>
      <c r="C16" s="24" t="s">
        <v>40</v>
      </c>
      <c r="D16" s="4">
        <f>SUM(D6:D15)</f>
        <v>1336.1100000000001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F6" r:id="rId1"/>
    <hyperlink ref="E14" location="Razão!A1" display="retorna"/>
    <hyperlink ref="F7:F14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44377</v>
      </c>
      <c r="C6" s="31" t="s">
        <v>135</v>
      </c>
      <c r="D6" s="33">
        <v>66.540000000000006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66.540000000000006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44377</v>
      </c>
      <c r="C6" s="31" t="s">
        <v>136</v>
      </c>
      <c r="D6" s="33">
        <v>1.53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1.53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01/06/2021 a 30/06/2021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44377</v>
      </c>
      <c r="C6" s="31" t="s">
        <v>137</v>
      </c>
      <c r="D6" s="33">
        <v>3398.73</v>
      </c>
      <c r="E6" s="22"/>
      <c r="F6" s="22" t="s">
        <v>42</v>
      </c>
    </row>
    <row r="7" spans="2:7" ht="15" customHeight="1" x14ac:dyDescent="0.25">
      <c r="B7" s="32">
        <v>44377</v>
      </c>
      <c r="C7" s="31" t="s">
        <v>138</v>
      </c>
      <c r="D7" s="33">
        <v>5664.55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9063.2800000000007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2021-09-09T17:09:55Z</cp:lastPrinted>
  <dcterms:created xsi:type="dcterms:W3CDTF">2018-05-09T11:51:48Z</dcterms:created>
  <dcterms:modified xsi:type="dcterms:W3CDTF">2021-09-10T16:15:28Z</dcterms:modified>
</cp:coreProperties>
</file>