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75" windowWidth="14355" windowHeight="7095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30" r:id="rId10"/>
    <sheet name="10." sheetId="108" r:id="rId11"/>
    <sheet name="11." sheetId="109" r:id="rId12"/>
    <sheet name="12." sheetId="102" r:id="rId13"/>
    <sheet name="13." sheetId="88" r:id="rId14"/>
    <sheet name="14." sheetId="77" r:id="rId15"/>
    <sheet name="15." sheetId="83" r:id="rId16"/>
    <sheet name="16." sheetId="89" r:id="rId17"/>
    <sheet name="17." sheetId="84" r:id="rId18"/>
  </sheets>
  <definedNames>
    <definedName name="_xlnm.Print_Area" localSheetId="0">RAZÃO!$A$1:$G$36</definedName>
  </definedNames>
  <calcPr calcId="145621"/>
</workbook>
</file>

<file path=xl/calcChain.xml><?xml version="1.0" encoding="utf-8"?>
<calcChain xmlns="http://schemas.openxmlformats.org/spreadsheetml/2006/main">
  <c r="D10" i="109" l="1"/>
  <c r="B4" i="109"/>
  <c r="D8" i="108"/>
  <c r="B4" i="108"/>
  <c r="E33" i="1"/>
  <c r="E32" i="1"/>
  <c r="E30" i="1"/>
  <c r="E29" i="1"/>
  <c r="E27" i="1"/>
  <c r="E11" i="1"/>
  <c r="E10" i="1"/>
  <c r="D8" i="102" l="1"/>
  <c r="B4" i="102"/>
  <c r="E36" i="1" l="1"/>
  <c r="D14" i="89" l="1"/>
  <c r="B4" i="89"/>
  <c r="D12" i="88" l="1"/>
  <c r="B4" i="88"/>
  <c r="D8" i="84" l="1"/>
  <c r="B4" i="84"/>
  <c r="D11" i="83"/>
  <c r="B4" i="83"/>
  <c r="D8" i="30" l="1"/>
  <c r="D9" i="77" l="1"/>
  <c r="B4" i="77"/>
  <c r="D16" i="6" l="1"/>
  <c r="B4" i="30" l="1"/>
  <c r="B4" i="29"/>
  <c r="B4" i="28"/>
  <c r="B4" i="27"/>
  <c r="B4" i="24"/>
  <c r="B4" i="6"/>
  <c r="B4" i="5"/>
  <c r="B4" i="4"/>
  <c r="B4" i="2"/>
  <c r="D8" i="29" l="1"/>
  <c r="D8" i="28"/>
  <c r="D8" i="27"/>
  <c r="D14" i="24" l="1"/>
  <c r="D9" i="5" l="1"/>
</calcChain>
</file>

<file path=xl/sharedStrings.xml><?xml version="1.0" encoding="utf-8"?>
<sst xmlns="http://schemas.openxmlformats.org/spreadsheetml/2006/main" count="300" uniqueCount="105">
  <si>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</si>
  <si>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</si>
  <si>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</si>
  <si>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</si>
  <si>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</si>
  <si>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</si>
  <si>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</si>
  <si>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</si>
  <si>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</si>
  <si>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</si>
  <si>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</si>
  <si>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</si>
  <si>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</si>
  <si>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</si>
  <si>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</si>
  <si>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</si>
  <si>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</si>
  <si>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</si>
  <si>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</si>
  <si>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</si>
  <si>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</si>
  <si>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</si>
  <si>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</si>
  <si>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</si>
  <si>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</si>
  <si>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</si>
  <si>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</si>
  <si>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</si>
  <si>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</si>
  <si>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</si>
  <si>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</si>
  <si>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</si>
  <si>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</si>
  <si>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</si>
  <si>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</si>
  <si>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</si>
  <si>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</si>
  <si>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</si>
  <si>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</si>
  <si>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</si>
  <si>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</si>
  <si>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</si>
  <si>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</si>
  <si>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 xml:space="preserve">Cofins devido s/receita operacional d/mês 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</si>
  <si>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</si>
  <si>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</si>
  <si>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</si>
  <si>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</si>
  <si>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</si>
  <si>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</si>
  <si>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</si>
  <si>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 xml:space="preserve">PIS devido s/receita operacional d/mês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</si>
  <si>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</si>
  <si>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</si>
  <si>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</si>
  <si>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</si>
  <si>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</si>
  <si>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</si>
  <si>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</si>
  <si>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</si>
  <si>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</si>
  <si>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</si>
  <si>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</si>
  <si>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</si>
  <si>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</si>
  <si>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Deprec.moveis e utensilios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</si>
  <si>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</si>
  <si>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</si>
  <si>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</si>
  <si>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IRR s/ Aplicações Financeiras</t>
  </si>
  <si>
    <t>Encargos s/ Tributos Vencidos</t>
  </si>
  <si>
    <t>IRRF s/ rendimentos RDC d/ mês</t>
  </si>
  <si>
    <t>15.</t>
  </si>
  <si>
    <t>Premio de Seguros</t>
  </si>
  <si>
    <t>16.</t>
  </si>
  <si>
    <t>17.</t>
  </si>
  <si>
    <t>Período : 01/05/2021 a 31/05/2021</t>
  </si>
  <si>
    <t>31/05/2021</t>
  </si>
  <si>
    <t>Manutenção e Conservação de Imoveis</t>
  </si>
  <si>
    <t>Material de Uso/Consumo</t>
  </si>
  <si>
    <t xml:space="preserve">Fernanda Cília Marafão Brunetti cf. recibo nº 05/2021 </t>
  </si>
  <si>
    <t>Aline Maria Pereira cf. recibo 02/2021</t>
  </si>
  <si>
    <t xml:space="preserve">Reginalda Maria da Silva cf. recibo nº 02/2021 </t>
  </si>
  <si>
    <t xml:space="preserve">Vilma Medeiros Freitas cf. recibo nº 01/2021 </t>
  </si>
  <si>
    <t xml:space="preserve">Bruna Carolina Ponciano Stievano cf. recibo nº 06/2021 </t>
  </si>
  <si>
    <t xml:space="preserve">Catarino Matos Rios cf. recibo nº 02/2021 </t>
  </si>
  <si>
    <t xml:space="preserve">Daniela Cristina Caruso dos Santos cf. recibo nº 04/2021 </t>
  </si>
  <si>
    <t xml:space="preserve">Indiamara Moura Siqueira cf. recibo nº 05/2021 </t>
  </si>
  <si>
    <t xml:space="preserve">Jefferson Henrique Rosseti cf. recibo nº 02/2021 </t>
  </si>
  <si>
    <t xml:space="preserve">Luisa Camacho Calvano cf. recibo nº 02/2021 </t>
  </si>
  <si>
    <t xml:space="preserve">Maria Socorro Beltrão Rodrigues cf. recibo nº 04/2021 </t>
  </si>
  <si>
    <t xml:space="preserve">NF. 2363 Escritório Delta Contábil Ltda </t>
  </si>
  <si>
    <t xml:space="preserve">Pg. Telefônica Brasil S/A ref. 05/2021 cf. comprovante  </t>
  </si>
  <si>
    <t xml:space="preserve">Pg.NF.(s) 1093 Marcos Martins Gottardi </t>
  </si>
  <si>
    <t xml:space="preserve">NF. 5894 Naconatotem Varejo Ltda  </t>
  </si>
  <si>
    <t xml:space="preserve">Pg.NF.(s) 750 Comercial Ferex Eletrônicos Ltda  </t>
  </si>
  <si>
    <t xml:space="preserve">Pg.NF.(s) 14218 Galvão Comércio de E. P. I. Eireli </t>
  </si>
  <si>
    <t>Allianz Seguros S/A parcela 04/04</t>
  </si>
  <si>
    <t xml:space="preserve">Ref. INSS parcelamento  03/60 </t>
  </si>
  <si>
    <t xml:space="preserve">Ref. IRPJ parcelamento 28/60 </t>
  </si>
  <si>
    <t xml:space="preserve">Ref. CSLL parcelamento 28/36 </t>
  </si>
  <si>
    <t xml:space="preserve">Ref. IRPJ parcelamento 03/33 </t>
  </si>
  <si>
    <t xml:space="preserve">Ref. CSLL parcelamento 03/15 </t>
  </si>
  <si>
    <t xml:space="preserve">Ref. Pis parcelamento 03/04 </t>
  </si>
  <si>
    <t xml:space="preserve">Ref. Cofins parcelamento 03/20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</si>
</sst>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1/PDF/0521-161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1/PDF/0521-160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1/PDF/0521-110.pdf" TargetMode="External"/><Relationship Id="rId1" Type="http://schemas.openxmlformats.org/officeDocument/2006/relationships/hyperlink" Target="http://transparencia.moradaturismoeventos.com.br/Arquivos/Transparencias/2/2/2021/PDF/0521-122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0321-23.pdf" TargetMode="External"/><Relationship Id="rId3" Type="http://schemas.openxmlformats.org/officeDocument/2006/relationships/hyperlink" Target="http://transparencia.moradaturismoeventos.com.br/Arquivos/Transparencias/2/2/2021/PDF/0521-125.pdf" TargetMode="External"/><Relationship Id="rId7" Type="http://schemas.openxmlformats.org/officeDocument/2006/relationships/hyperlink" Target="http://transparencia.moradaturismoeventos.com.br/Arquivos/Transparencias/2/2/2021/PDF/0521-131.pdf" TargetMode="External"/><Relationship Id="rId12" Type="http://schemas.openxmlformats.org/officeDocument/2006/relationships/printerSettings" Target="../printerSettings/printerSettings5.bin"/><Relationship Id="rId2" Type="http://schemas.openxmlformats.org/officeDocument/2006/relationships/hyperlink" Target="http://transparencia.moradaturismoeventos.com.br/Arquivos/Transparencias/2/2/2021/PDF/0521-119.pdf" TargetMode="External"/><Relationship Id="rId1" Type="http://schemas.openxmlformats.org/officeDocument/2006/relationships/hyperlink" Target="http://transparencia.moradaturismoeventos.com.br/Arquivos/Transparencias/2/2/2021/PDF/0521-104.pdf" TargetMode="External"/><Relationship Id="rId6" Type="http://schemas.openxmlformats.org/officeDocument/2006/relationships/hyperlink" Target="http://transparencia.moradaturismoeventos.com.br/Arquivos/Transparencias/2/2/2021/PDF/0521-128.pdf" TargetMode="External"/><Relationship Id="rId11" Type="http://schemas.openxmlformats.org/officeDocument/2006/relationships/hyperlink" Target="http://transparencia.moradaturismoeventos.com.br/Arquivos/Transparencias/2/2/2021/PDF/0521-116.pdf" TargetMode="External"/><Relationship Id="rId5" Type="http://schemas.openxmlformats.org/officeDocument/2006/relationships/hyperlink" Target="http://transparencia.moradaturismoeventos.com.br/Arquivos/Transparencias/2/2/2021/PDF/0321-29.pdf" TargetMode="External"/><Relationship Id="rId10" Type="http://schemas.openxmlformats.org/officeDocument/2006/relationships/hyperlink" Target="http://transparencia.moradaturismoeventos.com.br/Arquivos/Transparencias/2/2/2021/PDF/0521-113.pdf" TargetMode="External"/><Relationship Id="rId4" Type="http://schemas.openxmlformats.org/officeDocument/2006/relationships/hyperlink" Target="http://transparencia.moradaturismoeventos.com.br/Arquivos/Transparencias/2/2/2021/PDF/0521-134.pdf" TargetMode="External"/><Relationship Id="rId9" Type="http://schemas.openxmlformats.org/officeDocument/2006/relationships/hyperlink" Target="http://transparencia.moradaturismoeventos.com.br/Arquivos/Transparencias/2/2/2021/PDF/0521-107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0521-144.pdf" TargetMode="External"/><Relationship Id="rId3" Type="http://schemas.openxmlformats.org/officeDocument/2006/relationships/hyperlink" Target="http://transparencia.moradaturismoeventos.com.br/Arquivos/Transparencias/2/2/2021/PDF/0521-153.pdf" TargetMode="External"/><Relationship Id="rId7" Type="http://schemas.openxmlformats.org/officeDocument/2006/relationships/hyperlink" Target="http://transparencia.moradaturismoeventos.com.br/Arquivos/Transparencias/2/2/2021/PDF/0521-138.pdf" TargetMode="External"/><Relationship Id="rId2" Type="http://schemas.openxmlformats.org/officeDocument/2006/relationships/hyperlink" Target="http://transparencia.moradaturismoeventos.com.br/Arquivos/Transparencias/2/2/2021/PDF/0121-72.pdf" TargetMode="External"/><Relationship Id="rId1" Type="http://schemas.openxmlformats.org/officeDocument/2006/relationships/hyperlink" Target="http://transparencia.moradaturismoeventos.com.br/Arquivos/Transparencias/2/2/2021/PDF/0521-155.pdf" TargetMode="External"/><Relationship Id="rId6" Type="http://schemas.openxmlformats.org/officeDocument/2006/relationships/hyperlink" Target="http://transparencia.moradaturismoeventos.com.br/Arquivos/Transparencias/2/2/2021/PDF/0521-151.pdf" TargetMode="External"/><Relationship Id="rId5" Type="http://schemas.openxmlformats.org/officeDocument/2006/relationships/hyperlink" Target="http://transparencia.moradaturismoeventos.com.br/Arquivos/Transparencias/2/2/2021/PDF/0521-140.pdf" TargetMode="External"/><Relationship Id="rId4" Type="http://schemas.openxmlformats.org/officeDocument/2006/relationships/hyperlink" Target="http://transparencia.moradaturismoeventos.com.br/Arquivos/Transparencias/2/2/2021/PDF/0521-147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1/PDF/0521-137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1/PDF/0521-157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1/PDF/0521-26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1/PDF/0521-22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1/PDF/0521-29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1/PDF/0521-30.pdf" TargetMode="External"/><Relationship Id="rId2" Type="http://schemas.openxmlformats.org/officeDocument/2006/relationships/hyperlink" Target="http://transparencia.moradaturismoeventos.com.br/Arquivos/Transparencias/2/2/2021/PDF/0521-25.pdf" TargetMode="External"/><Relationship Id="rId1" Type="http://schemas.openxmlformats.org/officeDocument/2006/relationships/hyperlink" Target="http://transparencia.moradaturismoeventos.com.br/Arquivos/Transparencias/2/2/2021/PDF/0521-158.pdf" TargetMode="External"/><Relationship Id="rId4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1/PDF/0521-24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transparencia.moradaturismoeventos.com.br/Arquivos/Transparencias/2/2/2021/PDF/0521-1.pdf" TargetMode="External"/><Relationship Id="rId1" Type="http://schemas.openxmlformats.org/officeDocument/2006/relationships/hyperlink" Target="http://transparencia.moradaturismoeventos.com.br/Arquivos/Transparencias/2/2/2021/PDF/0521-1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transparencia.moradaturismoeventos.com.br/Arquivos/Transparencias/2/2/2021/PDF/05221-3.pdf" TargetMode="External"/><Relationship Id="rId1" Type="http://schemas.openxmlformats.org/officeDocument/2006/relationships/hyperlink" Target="http://transparencia.moradaturismoeventos.com.br/Arquivos/Transparencias/2/2/2021/PDF/05221-3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1/PDF/0521-60.pdf" TargetMode="External"/><Relationship Id="rId1" Type="http://schemas.openxmlformats.org/officeDocument/2006/relationships/hyperlink" Target="http://transparencia.moradaturismoeventos.com.br/Arquivos/Transparencias/2/2/2021/PDF/0521-60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1/PDF/0521-39.pdf" TargetMode="External"/><Relationship Id="rId1" Type="http://schemas.openxmlformats.org/officeDocument/2006/relationships/hyperlink" Target="http://transparencia.moradaturismoeventos.com.br/Arquivos/Transparencias/2/2/2021/PDF/0521-39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1/PDF/0521-1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2"/>
  <sheetViews>
    <sheetView showGridLines="0" tabSelected="1" workbookViewId="0">
      <pane ySplit="5" topLeftCell="A6" activePane="bottomLeft" state="frozen"/>
      <selection activeCell="F41" sqref="F41"/>
      <selection pane="bottomLeft" activeCell="E16" sqref="E16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76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25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26</v>
      </c>
      <c r="D7" t="s">
        <v>2</v>
      </c>
      <c r="E7" s="4">
        <v>2292</v>
      </c>
      <c r="F7" s="18" t="s">
        <v>23</v>
      </c>
    </row>
    <row r="8" spans="2:7" x14ac:dyDescent="0.25">
      <c r="C8" s="1" t="s">
        <v>27</v>
      </c>
      <c r="D8" t="s">
        <v>3</v>
      </c>
      <c r="E8" s="4">
        <v>496.6</v>
      </c>
      <c r="F8" s="18" t="s">
        <v>23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28</v>
      </c>
      <c r="D10" t="s">
        <v>10</v>
      </c>
      <c r="E10" s="4">
        <f>1700+1300</f>
        <v>3000</v>
      </c>
      <c r="F10" s="18" t="s">
        <v>23</v>
      </c>
    </row>
    <row r="11" spans="2:7" x14ac:dyDescent="0.25">
      <c r="C11" s="1" t="s">
        <v>29</v>
      </c>
      <c r="D11" t="s">
        <v>11</v>
      </c>
      <c r="E11" s="4">
        <f>112.36+112.36+1700+78.65+1700+1300+1700+1700+1700</f>
        <v>10103.369999999999</v>
      </c>
      <c r="F11" s="18" t="s">
        <v>23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30</v>
      </c>
      <c r="D13" t="s">
        <v>13</v>
      </c>
      <c r="E13" s="4">
        <v>9721.24</v>
      </c>
      <c r="F13" s="18" t="s">
        <v>23</v>
      </c>
    </row>
    <row r="14" spans="2:7" x14ac:dyDescent="0.25">
      <c r="C14" s="1" t="s">
        <v>30</v>
      </c>
      <c r="D14" t="s">
        <v>14</v>
      </c>
      <c r="E14" s="4">
        <v>5000</v>
      </c>
      <c r="F14" s="18" t="s">
        <v>23</v>
      </c>
    </row>
    <row r="15" spans="2:7" x14ac:dyDescent="0.25">
      <c r="C15" s="1" t="s">
        <v>30</v>
      </c>
      <c r="D15" t="s">
        <v>15</v>
      </c>
      <c r="E15" s="4">
        <v>1721.24</v>
      </c>
      <c r="F15" s="18" t="s">
        <v>23</v>
      </c>
    </row>
    <row r="16" spans="2:7" x14ac:dyDescent="0.25">
      <c r="C16" s="1" t="s">
        <v>30</v>
      </c>
      <c r="D16" t="s">
        <v>16</v>
      </c>
      <c r="E16" s="4">
        <v>1721.24</v>
      </c>
      <c r="F16" s="18" t="s">
        <v>23</v>
      </c>
    </row>
    <row r="17" spans="2:6" x14ac:dyDescent="0.25">
      <c r="C17" s="1" t="s">
        <v>30</v>
      </c>
      <c r="D17" t="s">
        <v>52</v>
      </c>
      <c r="E17" s="4">
        <v>1721.24</v>
      </c>
      <c r="F17" s="18" t="s">
        <v>23</v>
      </c>
    </row>
    <row r="18" spans="2:6" x14ac:dyDescent="0.25">
      <c r="C18" s="1" t="s">
        <v>30</v>
      </c>
      <c r="D18" t="s">
        <v>53</v>
      </c>
      <c r="E18" s="4">
        <v>1721.24</v>
      </c>
      <c r="F18" s="18" t="s">
        <v>23</v>
      </c>
    </row>
    <row r="19" spans="2:6" x14ac:dyDescent="0.25">
      <c r="C19" s="1" t="s">
        <v>30</v>
      </c>
      <c r="D19" t="s">
        <v>54</v>
      </c>
      <c r="E19" s="4">
        <v>1721.24</v>
      </c>
      <c r="F19" s="18" t="s">
        <v>23</v>
      </c>
    </row>
    <row r="20" spans="2:6" x14ac:dyDescent="0.25">
      <c r="B20" s="1" t="s">
        <v>17</v>
      </c>
      <c r="C20" s="1"/>
      <c r="E20" s="4"/>
      <c r="F20" s="4"/>
    </row>
    <row r="21" spans="2:6" x14ac:dyDescent="0.25">
      <c r="C21" s="1" t="s">
        <v>31</v>
      </c>
      <c r="D21" t="s">
        <v>19</v>
      </c>
      <c r="E21" s="4">
        <v>2620.66</v>
      </c>
      <c r="F21" s="18" t="s">
        <v>23</v>
      </c>
    </row>
    <row r="22" spans="2:6" x14ac:dyDescent="0.25">
      <c r="C22" s="1" t="s">
        <v>32</v>
      </c>
      <c r="D22" t="s">
        <v>18</v>
      </c>
      <c r="E22" s="4">
        <v>4665.4799999999996</v>
      </c>
      <c r="F22" s="18" t="s">
        <v>23</v>
      </c>
    </row>
    <row r="23" spans="2:6" x14ac:dyDescent="0.25">
      <c r="B23" s="1" t="s">
        <v>20</v>
      </c>
      <c r="C23" s="1"/>
      <c r="E23" s="4"/>
      <c r="F23" s="4"/>
    </row>
    <row r="24" spans="2:6" x14ac:dyDescent="0.25">
      <c r="C24" s="1" t="s">
        <v>33</v>
      </c>
      <c r="D24" t="s">
        <v>59</v>
      </c>
      <c r="E24" s="4">
        <v>1800</v>
      </c>
      <c r="F24" s="18" t="s">
        <v>23</v>
      </c>
    </row>
    <row r="25" spans="2:6" x14ac:dyDescent="0.25">
      <c r="C25" s="1" t="s">
        <v>34</v>
      </c>
      <c r="D25" t="s">
        <v>21</v>
      </c>
      <c r="E25" s="4">
        <v>237.34</v>
      </c>
      <c r="F25" s="48" t="s">
        <v>23</v>
      </c>
    </row>
    <row r="26" spans="2:6" x14ac:dyDescent="0.25">
      <c r="C26" s="1" t="s">
        <v>35</v>
      </c>
      <c r="D26" t="s">
        <v>78</v>
      </c>
      <c r="E26" s="4">
        <v>1318</v>
      </c>
      <c r="F26" s="48" t="s">
        <v>23</v>
      </c>
    </row>
    <row r="27" spans="2:6" x14ac:dyDescent="0.25">
      <c r="C27" s="1" t="s">
        <v>36</v>
      </c>
      <c r="D27" t="s">
        <v>79</v>
      </c>
      <c r="E27" s="4">
        <f>186.06+205+239.8</f>
        <v>630.86</v>
      </c>
      <c r="F27" s="48" t="s">
        <v>23</v>
      </c>
    </row>
    <row r="28" spans="2:6" x14ac:dyDescent="0.25">
      <c r="C28" s="1" t="s">
        <v>37</v>
      </c>
      <c r="D28" t="s">
        <v>73</v>
      </c>
      <c r="E28" s="4">
        <v>2169.91</v>
      </c>
      <c r="F28" s="48" t="s">
        <v>23</v>
      </c>
    </row>
    <row r="29" spans="2:6" x14ac:dyDescent="0.25">
      <c r="C29" s="1" t="s">
        <v>38</v>
      </c>
      <c r="D29" t="s">
        <v>60</v>
      </c>
      <c r="E29" s="4">
        <f>15.25+37.49+605.34+225.43+380.11</f>
        <v>1263.6199999999999</v>
      </c>
      <c r="F29" s="18" t="s">
        <v>23</v>
      </c>
    </row>
    <row r="30" spans="2:6" x14ac:dyDescent="0.25">
      <c r="C30" s="1" t="s">
        <v>39</v>
      </c>
      <c r="D30" t="s">
        <v>61</v>
      </c>
      <c r="E30" s="4">
        <f>2374.93+368.98</f>
        <v>2743.91</v>
      </c>
      <c r="F30" s="18" t="s">
        <v>23</v>
      </c>
    </row>
    <row r="31" spans="2:6" x14ac:dyDescent="0.25">
      <c r="B31" s="1" t="s">
        <v>55</v>
      </c>
      <c r="C31" s="1"/>
      <c r="E31" s="4"/>
      <c r="F31" s="4"/>
    </row>
    <row r="32" spans="2:6" x14ac:dyDescent="0.25">
      <c r="C32" s="1" t="s">
        <v>72</v>
      </c>
      <c r="D32" t="s">
        <v>22</v>
      </c>
      <c r="E32" s="4">
        <f>5+2.5+2.5+2.5</f>
        <v>12.5</v>
      </c>
      <c r="F32" s="18" t="s">
        <v>23</v>
      </c>
    </row>
    <row r="33" spans="3:6" x14ac:dyDescent="0.25">
      <c r="C33" s="1" t="s">
        <v>74</v>
      </c>
      <c r="D33" t="s">
        <v>70</v>
      </c>
      <c r="E33" s="4">
        <f>271.1+160.04+160.69+96.57+96.73+106.9+98.67</f>
        <v>990.69999999999982</v>
      </c>
      <c r="F33" s="18" t="s">
        <v>23</v>
      </c>
    </row>
    <row r="34" spans="3:6" x14ac:dyDescent="0.25">
      <c r="C34" s="1" t="s">
        <v>75</v>
      </c>
      <c r="D34" t="s">
        <v>69</v>
      </c>
      <c r="E34" s="4">
        <v>9.7100000000000009</v>
      </c>
      <c r="F34" s="18" t="s">
        <v>23</v>
      </c>
    </row>
    <row r="35" spans="3:6" x14ac:dyDescent="0.25">
      <c r="C35" s="1"/>
      <c r="E35" s="4"/>
      <c r="F35" s="18"/>
    </row>
    <row r="36" spans="3:6" x14ac:dyDescent="0.25">
      <c r="D36" s="29" t="s">
        <v>41</v>
      </c>
      <c r="E36" s="28">
        <f>SUM(E7:E35)</f>
        <v>57682.099999999984</v>
      </c>
      <c r="F36" s="4"/>
    </row>
    <row r="37" spans="3:6" x14ac:dyDescent="0.25">
      <c r="E37" s="4"/>
      <c r="F37" s="4"/>
    </row>
    <row r="38" spans="3:6" x14ac:dyDescent="0.25">
      <c r="E38" s="4"/>
      <c r="F38" s="4"/>
    </row>
    <row r="39" spans="3:6" x14ac:dyDescent="0.25">
      <c r="E39" s="4"/>
      <c r="F39" s="4"/>
    </row>
    <row r="40" spans="3:6" x14ac:dyDescent="0.25">
      <c r="E40" s="4"/>
      <c r="F40" s="4"/>
    </row>
    <row r="41" spans="3:6" x14ac:dyDescent="0.25">
      <c r="E41" s="4"/>
      <c r="F41" s="4"/>
    </row>
    <row r="42" spans="3:6" x14ac:dyDescent="0.25">
      <c r="E42" s="4"/>
      <c r="F42" s="4"/>
    </row>
    <row r="43" spans="3:6" x14ac:dyDescent="0.25">
      <c r="E43" s="4"/>
      <c r="F43" s="4"/>
    </row>
    <row r="44" spans="3:6" x14ac:dyDescent="0.25">
      <c r="E44" s="4"/>
      <c r="F44" s="4"/>
    </row>
    <row r="45" spans="3:6" x14ac:dyDescent="0.25">
      <c r="E45" s="4"/>
      <c r="F45" s="4"/>
    </row>
    <row r="46" spans="3:6" x14ac:dyDescent="0.25">
      <c r="E46" s="4"/>
      <c r="F46" s="4"/>
    </row>
    <row r="47" spans="3:6" x14ac:dyDescent="0.25">
      <c r="E47" s="4"/>
      <c r="F47" s="4"/>
    </row>
    <row r="48" spans="3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2" location="'15.'!A1" display="abertura"/>
    <hyperlink ref="F21" location="'6.'!A1" display="abertura"/>
    <hyperlink ref="F22" location="'7.'!A1" display="abertura"/>
    <hyperlink ref="F24" location="'8.'!A1" display="abertura"/>
    <hyperlink ref="F30" location="'14.'!A1" display="abertura"/>
    <hyperlink ref="F29" location="'13.'!A1" display="abertura"/>
    <hyperlink ref="F25" location="'9.'!A1" display="abertura"/>
    <hyperlink ref="F33" location="'16.'!A1" display="abertura"/>
    <hyperlink ref="F13" location="'5.'!A1" display="abertura"/>
    <hyperlink ref="F14:F19" location="'5.'!A1" display="abertura"/>
    <hyperlink ref="F28" location="'12.'!A1" display="abertura"/>
    <hyperlink ref="F34" location="'17.'!A1" display="abertura"/>
    <hyperlink ref="F26:F27" location="'11.'!A1" display="abertura"/>
    <hyperlink ref="F26" location="'10.'!A1" display="abertura"/>
    <hyperlink ref="F27" location="'11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77</v>
      </c>
      <c r="C6" s="34" t="s">
        <v>43</v>
      </c>
      <c r="D6" s="35">
        <v>2292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77</v>
      </c>
      <c r="C6" s="23" t="s">
        <v>51</v>
      </c>
      <c r="D6" s="26">
        <v>496.6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ht="30" x14ac:dyDescent="0.25">
      <c r="B6" s="47" t="s">
        <v>77</v>
      </c>
      <c r="C6" s="41" t="s">
        <v>80</v>
      </c>
      <c r="D6" s="27">
        <v>1300</v>
      </c>
      <c r="E6" s="22"/>
      <c r="F6" s="22" t="s">
        <v>42</v>
      </c>
    </row>
    <row r="7" spans="2:7" s="42" customFormat="1" x14ac:dyDescent="0.25">
      <c r="B7" s="47" t="s">
        <v>77</v>
      </c>
      <c r="C7" s="41" t="s">
        <v>81</v>
      </c>
      <c r="D7" s="27">
        <v>1700</v>
      </c>
      <c r="E7" s="22" t="s">
        <v>24</v>
      </c>
      <c r="F7" s="22" t="s">
        <v>42</v>
      </c>
    </row>
    <row r="8" spans="2:7" x14ac:dyDescent="0.25">
      <c r="B8" s="2"/>
      <c r="D8" s="4"/>
    </row>
    <row r="9" spans="2:7" x14ac:dyDescent="0.25">
      <c r="B9" s="2"/>
      <c r="C9" s="24" t="s">
        <v>40</v>
      </c>
      <c r="D9" s="4">
        <f>SUM(D6:D8)</f>
        <v>3000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14" sqref="F1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44347</v>
      </c>
      <c r="C6" s="43" t="s">
        <v>82</v>
      </c>
      <c r="D6" s="33">
        <v>112.36</v>
      </c>
      <c r="E6" s="43"/>
      <c r="F6" s="22" t="s">
        <v>42</v>
      </c>
    </row>
    <row r="7" spans="2:7" s="42" customFormat="1" x14ac:dyDescent="0.25">
      <c r="B7" s="32">
        <v>44347</v>
      </c>
      <c r="C7" s="43" t="s">
        <v>83</v>
      </c>
      <c r="D7" s="33">
        <v>112.36</v>
      </c>
      <c r="E7" s="43"/>
      <c r="F7" s="22" t="s">
        <v>42</v>
      </c>
    </row>
    <row r="8" spans="2:7" s="42" customFormat="1" x14ac:dyDescent="0.25">
      <c r="B8" s="32">
        <v>44347</v>
      </c>
      <c r="C8" s="43" t="s">
        <v>84</v>
      </c>
      <c r="D8" s="33">
        <v>1700</v>
      </c>
      <c r="E8" s="43"/>
      <c r="F8" s="22" t="s">
        <v>42</v>
      </c>
    </row>
    <row r="9" spans="2:7" s="42" customFormat="1" x14ac:dyDescent="0.25">
      <c r="B9" s="32">
        <v>44347</v>
      </c>
      <c r="C9" s="43" t="s">
        <v>85</v>
      </c>
      <c r="D9" s="33">
        <v>78.650000000000006</v>
      </c>
      <c r="E9" s="43"/>
      <c r="F9" s="22" t="s">
        <v>42</v>
      </c>
    </row>
    <row r="10" spans="2:7" s="42" customFormat="1" x14ac:dyDescent="0.25">
      <c r="B10" s="32">
        <v>44347</v>
      </c>
      <c r="C10" s="43" t="s">
        <v>86</v>
      </c>
      <c r="D10" s="33">
        <v>1700</v>
      </c>
      <c r="E10" s="43"/>
      <c r="F10" s="22" t="s">
        <v>42</v>
      </c>
    </row>
    <row r="11" spans="2:7" s="42" customFormat="1" x14ac:dyDescent="0.25">
      <c r="B11" s="32">
        <v>44347</v>
      </c>
      <c r="C11" s="43" t="s">
        <v>87</v>
      </c>
      <c r="D11" s="33">
        <v>1300</v>
      </c>
      <c r="E11" s="43"/>
      <c r="F11" s="22" t="s">
        <v>42</v>
      </c>
    </row>
    <row r="12" spans="2:7" s="42" customFormat="1" x14ac:dyDescent="0.25">
      <c r="B12" s="32">
        <v>44347</v>
      </c>
      <c r="C12" s="43" t="s">
        <v>88</v>
      </c>
      <c r="D12" s="33">
        <v>1700</v>
      </c>
      <c r="E12" s="43"/>
      <c r="F12" s="22" t="s">
        <v>42</v>
      </c>
    </row>
    <row r="13" spans="2:7" s="42" customFormat="1" x14ac:dyDescent="0.25">
      <c r="B13" s="32">
        <v>44347</v>
      </c>
      <c r="C13" s="43" t="s">
        <v>89</v>
      </c>
      <c r="D13" s="33">
        <v>1700</v>
      </c>
      <c r="E13" s="43"/>
      <c r="F13" s="22" t="s">
        <v>42</v>
      </c>
    </row>
    <row r="14" spans="2:7" s="42" customFormat="1" x14ac:dyDescent="0.25">
      <c r="B14" s="32">
        <v>44347</v>
      </c>
      <c r="C14" s="43" t="s">
        <v>90</v>
      </c>
      <c r="D14" s="33">
        <v>1700</v>
      </c>
      <c r="E14" s="22" t="s">
        <v>24</v>
      </c>
      <c r="F14" s="22" t="s">
        <v>42</v>
      </c>
    </row>
    <row r="15" spans="2:7" s="42" customFormat="1" x14ac:dyDescent="0.25">
      <c r="B15" s="44"/>
      <c r="D15" s="45"/>
    </row>
    <row r="16" spans="2:7" s="42" customFormat="1" x14ac:dyDescent="0.25">
      <c r="B16" s="44"/>
      <c r="C16" s="46" t="s">
        <v>40</v>
      </c>
      <c r="D16" s="45">
        <f>SUM(D6:D15)</f>
        <v>10103.369999999999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14" location="Razão!A1" display="retorna"/>
    <hyperlink ref="F6" r:id="rId1"/>
    <hyperlink ref="F10" r:id="rId2"/>
    <hyperlink ref="F11" r:id="rId3"/>
    <hyperlink ref="F14" r:id="rId4"/>
    <hyperlink ref="F12:F13" r:id="rId5" display="docto."/>
    <hyperlink ref="F12" r:id="rId6"/>
    <hyperlink ref="F13" r:id="rId7"/>
    <hyperlink ref="F7:F9" r:id="rId8" display="docto."/>
    <hyperlink ref="F7" r:id="rId9"/>
    <hyperlink ref="F8" r:id="rId10"/>
    <hyperlink ref="F9" r:id="rId11"/>
  </hyperlinks>
  <pageMargins left="0.511811024" right="0.511811024" top="0.78740157499999996" bottom="0.78740157499999996" header="0.31496062000000002" footer="0.31496062000000002"/>
  <pageSetup paperSize="9" orientation="portrait" r:id="rId1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44347</v>
      </c>
      <c r="C6" s="23" t="s">
        <v>44</v>
      </c>
      <c r="D6" s="26">
        <v>1721.24</v>
      </c>
      <c r="E6" s="23"/>
      <c r="F6" s="22" t="s">
        <v>42</v>
      </c>
    </row>
    <row r="7" spans="2:7" x14ac:dyDescent="0.25">
      <c r="B7" s="30">
        <v>44347</v>
      </c>
      <c r="C7" s="23" t="s">
        <v>45</v>
      </c>
      <c r="D7" s="26">
        <v>1721.24</v>
      </c>
      <c r="E7" s="23"/>
      <c r="F7" s="22" t="s">
        <v>42</v>
      </c>
    </row>
    <row r="8" spans="2:7" x14ac:dyDescent="0.25">
      <c r="B8" s="30">
        <v>44347</v>
      </c>
      <c r="C8" s="23" t="s">
        <v>46</v>
      </c>
      <c r="D8" s="26">
        <v>9721.24</v>
      </c>
      <c r="E8" s="23"/>
      <c r="F8" s="22" t="s">
        <v>42</v>
      </c>
    </row>
    <row r="9" spans="2:7" x14ac:dyDescent="0.25">
      <c r="B9" s="30">
        <v>44347</v>
      </c>
      <c r="C9" s="23" t="s">
        <v>47</v>
      </c>
      <c r="D9" s="26">
        <v>5000</v>
      </c>
      <c r="E9" s="25"/>
      <c r="F9" s="22" t="s">
        <v>42</v>
      </c>
    </row>
    <row r="10" spans="2:7" x14ac:dyDescent="0.25">
      <c r="B10" s="30">
        <v>44347</v>
      </c>
      <c r="C10" s="23" t="s">
        <v>56</v>
      </c>
      <c r="D10" s="26">
        <v>1721.24</v>
      </c>
      <c r="E10" s="25"/>
      <c r="F10" s="22" t="s">
        <v>42</v>
      </c>
    </row>
    <row r="11" spans="2:7" x14ac:dyDescent="0.25">
      <c r="B11" s="30">
        <v>44347</v>
      </c>
      <c r="C11" s="23" t="s">
        <v>57</v>
      </c>
      <c r="D11" s="26">
        <v>1721.24</v>
      </c>
      <c r="E11" s="25"/>
      <c r="F11" s="22" t="s">
        <v>42</v>
      </c>
    </row>
    <row r="12" spans="2:7" x14ac:dyDescent="0.25">
      <c r="B12" s="30">
        <v>44347</v>
      </c>
      <c r="C12" s="23" t="s">
        <v>58</v>
      </c>
      <c r="D12" s="26">
        <v>1721.24</v>
      </c>
      <c r="E12" s="25" t="s">
        <v>24</v>
      </c>
      <c r="F12" s="22" t="s">
        <v>42</v>
      </c>
    </row>
    <row r="13" spans="2:7" x14ac:dyDescent="0.25">
      <c r="B13" s="2"/>
      <c r="D13" s="4"/>
    </row>
    <row r="14" spans="2:7" x14ac:dyDescent="0.25">
      <c r="B14" s="2"/>
      <c r="C14" s="24" t="s">
        <v>40</v>
      </c>
      <c r="D14" s="4">
        <f>SUM(D6:D13)</f>
        <v>23327.440000000006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  <hyperlink ref="F7" r:id="rId3"/>
    <hyperlink ref="F8" r:id="rId4"/>
    <hyperlink ref="F9" r:id="rId5"/>
    <hyperlink ref="F10" r:id="rId6"/>
    <hyperlink ref="F11" r:id="rId7"/>
    <hyperlink ref="F12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77</v>
      </c>
      <c r="C6" s="23" t="s">
        <v>49</v>
      </c>
      <c r="D6" s="26">
        <v>2620.66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2620.66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77</v>
      </c>
      <c r="C6" s="23" t="s">
        <v>50</v>
      </c>
      <c r="D6" s="26">
        <v>4665.4799999999996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4665.4799999999996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44319</v>
      </c>
      <c r="C6" s="23" t="s">
        <v>91</v>
      </c>
      <c r="D6" s="26">
        <v>1800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F6" r:id="rId1"/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44330</v>
      </c>
      <c r="C6" s="40" t="s">
        <v>92</v>
      </c>
      <c r="D6" s="27">
        <v>237.34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237.34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44332</v>
      </c>
      <c r="C6" s="40" t="s">
        <v>93</v>
      </c>
      <c r="D6" s="27">
        <v>1318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1318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44323</v>
      </c>
      <c r="C6" s="40" t="s">
        <v>94</v>
      </c>
      <c r="D6" s="27">
        <v>186.06</v>
      </c>
      <c r="E6" s="22"/>
      <c r="F6" s="22" t="s">
        <v>42</v>
      </c>
    </row>
    <row r="7" spans="2:7" x14ac:dyDescent="0.25">
      <c r="B7" s="32">
        <v>44329</v>
      </c>
      <c r="C7" s="40" t="s">
        <v>95</v>
      </c>
      <c r="D7" s="27">
        <v>205</v>
      </c>
      <c r="E7" s="22"/>
      <c r="F7" s="22" t="s">
        <v>42</v>
      </c>
    </row>
    <row r="8" spans="2:7" x14ac:dyDescent="0.25">
      <c r="B8" s="32">
        <v>44336</v>
      </c>
      <c r="C8" s="40" t="s">
        <v>96</v>
      </c>
      <c r="D8" s="27">
        <v>239.8</v>
      </c>
      <c r="E8" s="22" t="s">
        <v>24</v>
      </c>
      <c r="F8" s="22" t="s">
        <v>42</v>
      </c>
    </row>
    <row r="9" spans="2:7" x14ac:dyDescent="0.25">
      <c r="B9" s="2"/>
      <c r="D9" s="4"/>
    </row>
    <row r="10" spans="2:7" x14ac:dyDescent="0.25">
      <c r="B10" s="2"/>
      <c r="C10" s="24" t="s">
        <v>40</v>
      </c>
      <c r="D10" s="4">
        <f>SUM(D6:D9)</f>
        <v>630.86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F6" r:id="rId1"/>
    <hyperlink ref="F7" r:id="rId2"/>
    <hyperlink ref="E8" location="Razão!A1" display="retorna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44341</v>
      </c>
      <c r="C6" s="40" t="s">
        <v>97</v>
      </c>
      <c r="D6" s="27">
        <v>2169.91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2169.91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7" sqref="F7: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44347</v>
      </c>
      <c r="C6" s="31" t="s">
        <v>62</v>
      </c>
      <c r="D6" s="33">
        <v>15.25</v>
      </c>
      <c r="E6" s="22"/>
      <c r="F6" s="22" t="s">
        <v>42</v>
      </c>
    </row>
    <row r="7" spans="2:7" x14ac:dyDescent="0.25">
      <c r="B7" s="32">
        <v>44347</v>
      </c>
      <c r="C7" s="31" t="s">
        <v>63</v>
      </c>
      <c r="D7" s="33">
        <v>37.49</v>
      </c>
      <c r="E7" s="22"/>
      <c r="F7" s="22" t="s">
        <v>42</v>
      </c>
    </row>
    <row r="8" spans="2:7" x14ac:dyDescent="0.25">
      <c r="B8" s="32">
        <v>44347</v>
      </c>
      <c r="C8" s="31" t="s">
        <v>64</v>
      </c>
      <c r="D8" s="33">
        <v>605.34</v>
      </c>
      <c r="E8" s="22"/>
      <c r="F8" s="22" t="s">
        <v>42</v>
      </c>
    </row>
    <row r="9" spans="2:7" x14ac:dyDescent="0.25">
      <c r="B9" s="32">
        <v>44347</v>
      </c>
      <c r="C9" s="31" t="s">
        <v>66</v>
      </c>
      <c r="D9" s="33">
        <v>225.43</v>
      </c>
      <c r="E9" s="22"/>
      <c r="F9" s="22" t="s">
        <v>42</v>
      </c>
    </row>
    <row r="10" spans="2:7" x14ac:dyDescent="0.25">
      <c r="B10" s="32">
        <v>44347</v>
      </c>
      <c r="C10" s="31" t="s">
        <v>65</v>
      </c>
      <c r="D10" s="33">
        <v>380.11</v>
      </c>
      <c r="E10" s="22" t="s">
        <v>24</v>
      </c>
      <c r="F10" s="22" t="s">
        <v>42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40</v>
      </c>
      <c r="D12" s="4">
        <f>SUM(D6:D11)</f>
        <v>1263.6199999999999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44347</v>
      </c>
      <c r="C6" s="31" t="s">
        <v>67</v>
      </c>
      <c r="D6" s="33">
        <v>2374.9299999999998</v>
      </c>
      <c r="E6" s="22"/>
      <c r="F6" s="22" t="s">
        <v>42</v>
      </c>
    </row>
    <row r="7" spans="2:7" ht="30" x14ac:dyDescent="0.25">
      <c r="B7" s="32">
        <v>44347</v>
      </c>
      <c r="C7" s="31" t="s">
        <v>68</v>
      </c>
      <c r="D7" s="33">
        <v>368.98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7" sqref="F7: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44320</v>
      </c>
      <c r="C6" s="31" t="s">
        <v>48</v>
      </c>
      <c r="D6" s="33">
        <v>5</v>
      </c>
      <c r="E6" s="22"/>
      <c r="F6" s="22" t="s">
        <v>42</v>
      </c>
    </row>
    <row r="7" spans="2:7" ht="15" customHeight="1" x14ac:dyDescent="0.25">
      <c r="B7" s="32">
        <v>44327</v>
      </c>
      <c r="C7" s="31" t="s">
        <v>48</v>
      </c>
      <c r="D7" s="33">
        <v>2.5</v>
      </c>
      <c r="E7" s="22"/>
      <c r="F7" s="22" t="s">
        <v>42</v>
      </c>
    </row>
    <row r="8" spans="2:7" ht="15" customHeight="1" x14ac:dyDescent="0.25">
      <c r="B8" s="32">
        <v>44334</v>
      </c>
      <c r="C8" s="31" t="s">
        <v>48</v>
      </c>
      <c r="D8" s="33">
        <v>2.5</v>
      </c>
      <c r="E8" s="22"/>
      <c r="F8" s="22" t="s">
        <v>42</v>
      </c>
    </row>
    <row r="9" spans="2:7" ht="15" customHeight="1" x14ac:dyDescent="0.25">
      <c r="B9" s="32">
        <v>44336</v>
      </c>
      <c r="C9" s="31" t="s">
        <v>48</v>
      </c>
      <c r="D9" s="33">
        <v>2.5</v>
      </c>
      <c r="E9" s="22" t="s">
        <v>24</v>
      </c>
      <c r="F9" s="22" t="s">
        <v>42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40</v>
      </c>
      <c r="D11" s="4">
        <f>SUM(D6:D10)</f>
        <v>12.5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" r:id="rId1"/>
    <hyperlink ref="F7:F9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44347</v>
      </c>
      <c r="C6" s="31" t="s">
        <v>98</v>
      </c>
      <c r="D6" s="33">
        <v>271.10000000000002</v>
      </c>
      <c r="E6" s="22"/>
      <c r="F6" s="22" t="s">
        <v>42</v>
      </c>
    </row>
    <row r="7" spans="2:7" ht="15" customHeight="1" x14ac:dyDescent="0.25">
      <c r="B7" s="32">
        <v>44347</v>
      </c>
      <c r="C7" s="31" t="s">
        <v>99</v>
      </c>
      <c r="D7" s="33">
        <v>160.04</v>
      </c>
      <c r="E7" s="22"/>
      <c r="F7" s="22" t="s">
        <v>42</v>
      </c>
    </row>
    <row r="8" spans="2:7" ht="15" customHeight="1" x14ac:dyDescent="0.25">
      <c r="B8" s="32">
        <v>44347</v>
      </c>
      <c r="C8" s="31" t="s">
        <v>100</v>
      </c>
      <c r="D8" s="33">
        <v>160.69</v>
      </c>
      <c r="E8" s="22"/>
      <c r="F8" s="22" t="s">
        <v>42</v>
      </c>
    </row>
    <row r="9" spans="2:7" ht="15" customHeight="1" x14ac:dyDescent="0.25">
      <c r="B9" s="32">
        <v>44347</v>
      </c>
      <c r="C9" s="31" t="s">
        <v>101</v>
      </c>
      <c r="D9" s="33">
        <v>96.57</v>
      </c>
      <c r="E9" s="22"/>
      <c r="F9" s="22" t="s">
        <v>42</v>
      </c>
    </row>
    <row r="10" spans="2:7" ht="15" customHeight="1" x14ac:dyDescent="0.25">
      <c r="B10" s="32">
        <v>44347</v>
      </c>
      <c r="C10" s="31" t="s">
        <v>102</v>
      </c>
      <c r="D10" s="33">
        <v>96.73</v>
      </c>
      <c r="E10" s="22"/>
      <c r="F10" s="22" t="s">
        <v>42</v>
      </c>
    </row>
    <row r="11" spans="2:7" ht="15" customHeight="1" x14ac:dyDescent="0.25">
      <c r="B11" s="32">
        <v>44347</v>
      </c>
      <c r="C11" s="31" t="s">
        <v>103</v>
      </c>
      <c r="D11" s="33">
        <v>106.9</v>
      </c>
      <c r="E11" s="22"/>
      <c r="F11" s="22" t="s">
        <v>42</v>
      </c>
    </row>
    <row r="12" spans="2:7" ht="15" customHeight="1" x14ac:dyDescent="0.25">
      <c r="B12" s="32">
        <v>44347</v>
      </c>
      <c r="C12" s="31" t="s">
        <v>104</v>
      </c>
      <c r="D12" s="33">
        <v>98.67</v>
      </c>
      <c r="E12" s="22" t="s">
        <v>24</v>
      </c>
      <c r="F12" s="22" t="s">
        <v>42</v>
      </c>
    </row>
    <row r="13" spans="2:7" x14ac:dyDescent="0.25">
      <c r="B13" s="37"/>
      <c r="C13" s="36"/>
      <c r="D13" s="38"/>
      <c r="E13" s="39"/>
      <c r="F13" s="39"/>
    </row>
    <row r="14" spans="2:7" x14ac:dyDescent="0.25">
      <c r="B14" s="2"/>
      <c r="C14" s="24" t="s">
        <v>40</v>
      </c>
      <c r="D14" s="4">
        <f>SUM(D6:D13)</f>
        <v>990.69999999999982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01/05/2021 a 31/05/2021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44347</v>
      </c>
      <c r="C6" s="31" t="s">
        <v>71</v>
      </c>
      <c r="D6" s="33">
        <v>9.7100000000000009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9.7100000000000009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1</vt:i4>
      </vt:variant>
    </vt:vector>
  </HeadingPairs>
  <TitlesOfParts>
    <vt:vector size="19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2021-09-03T14:32:52Z</cp:lastPrinted>
  <dcterms:created xsi:type="dcterms:W3CDTF">2018-05-09T11:51:48Z</dcterms:created>
  <dcterms:modified xsi:type="dcterms:W3CDTF">2021-09-03T16:43:33Z</dcterms:modified>
</cp:coreProperties>
</file>