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15" windowWidth="14355" windowHeight="715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4" r:id="rId11"/>
    <sheet name="11." sheetId="30" r:id="rId12"/>
    <sheet name="12." sheetId="108" r:id="rId13"/>
    <sheet name="13." sheetId="102" r:id="rId14"/>
    <sheet name="14." sheetId="105" r:id="rId15"/>
    <sheet name="15." sheetId="109" r:id="rId16"/>
    <sheet name="16." sheetId="110" r:id="rId17"/>
    <sheet name="17." sheetId="88" r:id="rId18"/>
    <sheet name="18." sheetId="77" r:id="rId19"/>
    <sheet name="19." sheetId="83" r:id="rId20"/>
    <sheet name="20." sheetId="111" r:id="rId21"/>
    <sheet name="21." sheetId="84" r:id="rId22"/>
  </sheets>
  <definedNames>
    <definedName name="_xlnm.Print_Area" localSheetId="0">RAZÃO!$A$1:$G$40</definedName>
  </definedNames>
  <calcPr calcId="145621"/>
</workbook>
</file>

<file path=xl/calcChain.xml><?xml version="1.0" encoding="utf-8"?>
<calcChain xmlns="http://schemas.openxmlformats.org/spreadsheetml/2006/main">
  <c r="D15" i="111" l="1"/>
  <c r="B4" i="111"/>
  <c r="E37" i="1"/>
  <c r="E36" i="1"/>
  <c r="E34" i="1"/>
  <c r="E33" i="1"/>
  <c r="E25" i="1"/>
  <c r="E24" i="1"/>
  <c r="E11" i="1"/>
  <c r="E10" i="1"/>
  <c r="D8" i="110"/>
  <c r="B4" i="110"/>
  <c r="D8" i="109"/>
  <c r="B4" i="109"/>
  <c r="D8" i="108"/>
  <c r="B4" i="108"/>
  <c r="D8" i="105" l="1"/>
  <c r="B4" i="105"/>
  <c r="D8" i="104"/>
  <c r="B4" i="104"/>
  <c r="D10" i="103"/>
  <c r="B4" i="103"/>
  <c r="D8" i="102" l="1"/>
  <c r="B4" i="102"/>
  <c r="E40" i="1" l="1"/>
  <c r="D12" i="88" l="1"/>
  <c r="B4" i="88"/>
  <c r="D8" i="84" l="1"/>
  <c r="B4" i="84"/>
  <c r="D13" i="83"/>
  <c r="B4" i="83"/>
  <c r="D8" i="30" l="1"/>
  <c r="D9" i="77" l="1"/>
  <c r="B4" i="77"/>
  <c r="D13" i="6" l="1"/>
  <c r="B4" i="30" l="1"/>
  <c r="B4" i="29"/>
  <c r="B4" i="28"/>
  <c r="B4" i="27"/>
  <c r="B4" i="24"/>
  <c r="B4" i="6"/>
  <c r="B4" i="5"/>
  <c r="B4" i="4"/>
  <c r="B4" i="2"/>
  <c r="D9" i="29" l="1"/>
  <c r="D8" i="28"/>
  <c r="D8" i="27"/>
  <c r="D14" i="24" l="1"/>
  <c r="D9" i="5" l="1"/>
</calcChain>
</file>

<file path=xl/sharedStrings.xml><?xml version="1.0" encoding="utf-8"?>
<sst xmlns="http://schemas.openxmlformats.org/spreadsheetml/2006/main" count="350" uniqueCount="119">
  <si>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</si>
  <si>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</si>
  <si>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</si>
  <si>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</si>
  <si>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</si>
  <si>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</si>
  <si>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</si>
  <si>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</si>
  <si>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</si>
  <si>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</si>
  <si>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</si>
  <si>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</si>
  <si>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</si>
  <si>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</si>
  <si>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</si>
  <si>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</si>
  <si>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</si>
  <si>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</si>
  <si>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</si>
  <si>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</si>
  <si>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</si>
  <si>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</si>
  <si>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</si>
  <si>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</si>
  <si>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</si>
  <si>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</si>
  <si>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</si>
  <si>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</si>
  <si>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</si>
  <si>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</si>
  <si>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</si>
  <si>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</si>
  <si>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</si>
  <si>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</si>
  <si>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</si>
  <si>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</si>
  <si>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</si>
  <si>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</si>
  <si>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</si>
  <si>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</si>
  <si>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</si>
  <si>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</si>
  <si>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</si>
  <si>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 xml:space="preserve">Cofins devido s/receita operacional d/mês 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</si>
  <si>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</si>
  <si>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</si>
  <si>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</si>
  <si>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</si>
  <si>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</si>
  <si>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</si>
  <si>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</si>
  <si>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 xml:space="preserve">PIS devido s/receita operacional d/mês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</si>
  <si>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</si>
  <si>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</si>
  <si>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</si>
  <si>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</si>
  <si>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</si>
  <si>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</si>
  <si>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</si>
  <si>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</si>
  <si>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</si>
  <si>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</si>
  <si>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</si>
  <si>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</si>
  <si>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</si>
  <si>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</si>
  <si>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</si>
  <si>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</si>
  <si>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</si>
  <si>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</si>
  <si>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</si>
  <si>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IRRF s/ rendimentos RDC d/ mês</t>
  </si>
  <si>
    <t>15.</t>
  </si>
  <si>
    <t xml:space="preserve">Tarifa Manutenção Conta Ativa  </t>
  </si>
  <si>
    <t>Premio de Seguros</t>
  </si>
  <si>
    <t>Despesa com Informatica/Internet</t>
  </si>
  <si>
    <t>Despesa com Co/Material Limpeza</t>
  </si>
  <si>
    <t>16.</t>
  </si>
  <si>
    <t>17.</t>
  </si>
  <si>
    <t>18.</t>
  </si>
  <si>
    <t>19.</t>
  </si>
  <si>
    <t>20.</t>
  </si>
  <si>
    <t xml:space="preserve">Fernanda Cília Marafão Brunetti cf. recibo nº 03/2021 </t>
  </si>
  <si>
    <t xml:space="preserve">Doc Internet </t>
  </si>
  <si>
    <t>Período : 01/04/2021 a 30/04/2021</t>
  </si>
  <si>
    <t>30/04/2021</t>
  </si>
  <si>
    <t>Aline Maria Pereira cf recibo 01/2021</t>
  </si>
  <si>
    <t xml:space="preserve">Bruna Carolina Ponciano Stievano cf. recibo nº 05/2021 </t>
  </si>
  <si>
    <t xml:space="preserve">Daniela Cristina Caruso dos Santos cf. recibo nº 03/2021 </t>
  </si>
  <si>
    <t xml:space="preserve">Indiamara Moura Siqueira cf. recibo nº 04/2021 </t>
  </si>
  <si>
    <t xml:space="preserve">Jefferson Henrique Rosseti cf. recibo nº 01/2021 </t>
  </si>
  <si>
    <t xml:space="preserve">Luísa Camacho Calvano cf. recibo nº 01/2021 </t>
  </si>
  <si>
    <t xml:space="preserve">Maria Socorro Beltrão Rodrigues cf. recibo nº 03/2021 </t>
  </si>
  <si>
    <t xml:space="preserve">NF. 2351 Escritório Delta Contábil Ltda </t>
  </si>
  <si>
    <t xml:space="preserve">NF. 261 Conaud Auditores Indenpendentes </t>
  </si>
  <si>
    <t xml:space="preserve">Pg. Techs Net Eireli EPP </t>
  </si>
  <si>
    <t xml:space="preserve">NF. 9500 Center Print - Cartuchos e Tonners Ltda - ME </t>
  </si>
  <si>
    <t xml:space="preserve">Pg. NIC.BR cf. comprovante  </t>
  </si>
  <si>
    <t xml:space="preserve">Pg. 2º Cartório de Notas e Protesto (Custas cartorárias de protesto) </t>
  </si>
  <si>
    <t xml:space="preserve">Pg.NF.(s) 546 Bold Tecnologia Ltda  </t>
  </si>
  <si>
    <t xml:space="preserve">Pg. Telefônica Brasil S/A ref. 04/2021 cf. comprovante  </t>
  </si>
  <si>
    <t>Despesas Diversas</t>
  </si>
  <si>
    <t>Despesas de Cartorio</t>
  </si>
  <si>
    <t xml:space="preserve">Pg.NF.(s) 1191 Kethellen </t>
  </si>
  <si>
    <t>Impostos e Taxas</t>
  </si>
  <si>
    <t xml:space="preserve">Pg. Prefeitura do Município de Araraquara ref. TPP parcelas 01 à 06 Exercício 2021 </t>
  </si>
  <si>
    <t>Material de Uso/Consumo</t>
  </si>
  <si>
    <t xml:space="preserve">Pg.NF.(s) 71894 Artipe Produtos Ortopédicos e Esportivos Ltda - ME </t>
  </si>
  <si>
    <t xml:space="preserve">Pg. Allianz Seguros S/A parcela 03/04 </t>
  </si>
  <si>
    <t xml:space="preserve">Tarifa Cobrança  </t>
  </si>
  <si>
    <t xml:space="preserve">Ref. Pis/Cofins/IRPJ/CSLL parcela 02/60 (Adesão do parcelamento) </t>
  </si>
  <si>
    <t xml:space="preserve">Ref. CSLL parcelamento 02/15 </t>
  </si>
  <si>
    <t xml:space="preserve">Ref. pis parcelamento 02/04 </t>
  </si>
  <si>
    <t xml:space="preserve">Ref. IRPJ parcelamento 02/33 </t>
  </si>
  <si>
    <t xml:space="preserve">Ref. Cofins parcelamento 02/20 </t>
  </si>
  <si>
    <t xml:space="preserve">Ref. CSLL parcelamento 27/36 </t>
  </si>
  <si>
    <t xml:space="preserve">Ref. IRPJ parcelamento 27/60 </t>
  </si>
  <si>
    <t xml:space="preserve">Ref. INSS parcelamento 02/60 </t>
  </si>
  <si>
    <t>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</si>
</sst>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0421-171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0421-172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1/PDF/0421-74.pdf" TargetMode="External"/><Relationship Id="rId1" Type="http://schemas.openxmlformats.org/officeDocument/2006/relationships/hyperlink" Target="http://transparencia.moradaturismoeventos.com.br/Arquivos/Transparencias/2/2/2021/PDF/0421-83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1/PDF/0421-86.pdf" TargetMode="External"/><Relationship Id="rId7" Type="http://schemas.openxmlformats.org/officeDocument/2006/relationships/hyperlink" Target="http://transparencia.moradaturismoeventos.com.br/Arquivos/Transparencias/2/2/2021/PDF/0421-92.pdf" TargetMode="External"/><Relationship Id="rId2" Type="http://schemas.openxmlformats.org/officeDocument/2006/relationships/hyperlink" Target="http://transparencia.moradaturismoeventos.com.br/Arquivos/Transparencias/2/2/2021/PDF/0421-80.pdf" TargetMode="External"/><Relationship Id="rId1" Type="http://schemas.openxmlformats.org/officeDocument/2006/relationships/hyperlink" Target="http://transparencia.moradaturismoeventos.com.br/Arquivos/Transparencias/2/2/2021/PDF/0421-77.pdf" TargetMode="External"/><Relationship Id="rId6" Type="http://schemas.openxmlformats.org/officeDocument/2006/relationships/hyperlink" Target="http://transparencia.moradaturismoeventos.com.br/Arquivos/Transparencias/2/2/2021/PDF/0421-89.pdf" TargetMode="External"/><Relationship Id="rId5" Type="http://schemas.openxmlformats.org/officeDocument/2006/relationships/hyperlink" Target="http://transparencia.moradaturismoeventos.com.br/Arquivos/Transparencias/2/2/2021/PDF/0321-29.pdf" TargetMode="External"/><Relationship Id="rId4" Type="http://schemas.openxmlformats.org/officeDocument/2006/relationships/hyperlink" Target="http://transparencia.moradaturismoeventos.com.br/Arquivos/Transparencias/2/2/2021/PDF/0421-95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421-13.pdf" TargetMode="External"/><Relationship Id="rId3" Type="http://schemas.openxmlformats.org/officeDocument/2006/relationships/hyperlink" Target="http://transparencia.moradaturismoeventos.com.br/Arquivos/Transparencias/2/2/2021/PDF/0421-5.pdf" TargetMode="External"/><Relationship Id="rId7" Type="http://schemas.openxmlformats.org/officeDocument/2006/relationships/hyperlink" Target="http://transparencia.moradaturismoeventos.com.br/Arquivos/Transparencias/2/2/2021/PDF/0421-19.pdf" TargetMode="External"/><Relationship Id="rId2" Type="http://schemas.openxmlformats.org/officeDocument/2006/relationships/hyperlink" Target="http://transparencia.moradaturismoeventos.com.br/Arquivos/Transparencias/2/2/2021/PDF/0121-72.pdf" TargetMode="External"/><Relationship Id="rId1" Type="http://schemas.openxmlformats.org/officeDocument/2006/relationships/hyperlink" Target="http://transparencia.moradaturismoeventos.com.br/Arquivos/Transparencias/2/2/2021/PDF/0421-3.pdf" TargetMode="External"/><Relationship Id="rId6" Type="http://schemas.openxmlformats.org/officeDocument/2006/relationships/hyperlink" Target="http://transparencia.moradaturismoeventos.com.br/Arquivos/Transparencias/2/2/2021/PDF/0421-7.pdf" TargetMode="External"/><Relationship Id="rId5" Type="http://schemas.openxmlformats.org/officeDocument/2006/relationships/hyperlink" Target="http://transparencia.moradaturismoeventos.com.br/Arquivos/Transparencias/2/2/2021/PDF/0421-15.pdf" TargetMode="External"/><Relationship Id="rId4" Type="http://schemas.openxmlformats.org/officeDocument/2006/relationships/hyperlink" Target="http://transparencia.moradaturismoeventos.com.br/Arquivos/Transparencias/2/2/2021/PDF/0421-9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0421-98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0421-100.pdf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transparencia.moradaturismoeventos.com.br/Arquivos/Transparencias/2/2/2021/PDF/0421-34.pdf" TargetMode="External"/><Relationship Id="rId1" Type="http://schemas.openxmlformats.org/officeDocument/2006/relationships/hyperlink" Target="http://transparencia.moradaturismoeventos.com.br/Arquivos/Transparencias/2/2/2021/PDF/0421-4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0421-47.pdf" TargetMode="External"/><Relationship Id="rId2" Type="http://schemas.openxmlformats.org/officeDocument/2006/relationships/hyperlink" Target="http://transparencia.moradaturismoeventos.com.br/Arquivos/Transparencias/2/2/2021/PDF/0421-175.pdf" TargetMode="External"/><Relationship Id="rId1" Type="http://schemas.openxmlformats.org/officeDocument/2006/relationships/hyperlink" Target="http://transparencia.moradaturismoeventos.com.br/Arquivos/Transparencias/2/2/2021/PDF/0421-35.pdf" TargetMode="Externa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0421-39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1/PDF/0421-50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0421-38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1/PDF/0421-52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1/PDF/0421-48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1/PDF/0421-53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1/PDF/0421-46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1/PDF/0421-164.pdf" TargetMode="External"/><Relationship Id="rId1" Type="http://schemas.openxmlformats.org/officeDocument/2006/relationships/hyperlink" Target="http://transparencia.moradaturismoeventos.com.br/Arquivos/Transparencias/2/2/2021/PDF/0421-164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1/PDF/0421-166.pdf" TargetMode="External"/><Relationship Id="rId1" Type="http://schemas.openxmlformats.org/officeDocument/2006/relationships/hyperlink" Target="http://transparencia.moradaturismoeventos.com.br/Arquivos/Transparencias/2/2/2021/PDF/0421-166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1/PDF/0421-61.pdf" TargetMode="External"/><Relationship Id="rId1" Type="http://schemas.openxmlformats.org/officeDocument/2006/relationships/hyperlink" Target="http://transparencia.moradaturismoeventos.com.br/Arquivos/Transparencias/2/2/2021/PDF/0421-61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1/PDF/0421-60.pdf" TargetMode="External"/><Relationship Id="rId1" Type="http://schemas.openxmlformats.org/officeDocument/2006/relationships/hyperlink" Target="http://transparencia.moradaturismoeventos.com.br/Arquivos/Transparencias/2/2/2021/PDF/0421-60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1/PDF/0421-16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6"/>
  <sheetViews>
    <sheetView showGridLines="0" tabSelected="1" workbookViewId="0">
      <pane ySplit="5" topLeftCell="A6" activePane="bottomLeft" state="frozen"/>
      <selection activeCell="F41" sqref="F41"/>
      <selection pane="bottomLeft" activeCell="D11" sqref="D11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84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v>631.84</v>
      </c>
      <c r="F7" s="18" t="s">
        <v>23</v>
      </c>
    </row>
    <row r="8" spans="2:7" x14ac:dyDescent="0.25">
      <c r="C8" s="1" t="s">
        <v>27</v>
      </c>
      <c r="D8" t="s">
        <v>3</v>
      </c>
      <c r="E8" s="4">
        <v>136.9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f>906.66+1300</f>
        <v>2206.66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1700+1700+1300+1700+1700+1700</f>
        <v>9800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v>1721.24</v>
      </c>
      <c r="F16" s="18" t="s">
        <v>23</v>
      </c>
    </row>
    <row r="17" spans="2:6" x14ac:dyDescent="0.25">
      <c r="C17" s="1" t="s">
        <v>30</v>
      </c>
      <c r="D17" t="s">
        <v>52</v>
      </c>
      <c r="E17" s="4">
        <v>1721.24</v>
      </c>
      <c r="F17" s="18" t="s">
        <v>23</v>
      </c>
    </row>
    <row r="18" spans="2:6" x14ac:dyDescent="0.25">
      <c r="C18" s="1" t="s">
        <v>30</v>
      </c>
      <c r="D18" t="s">
        <v>53</v>
      </c>
      <c r="E18" s="4">
        <v>1721.24</v>
      </c>
      <c r="F18" s="18" t="s">
        <v>23</v>
      </c>
    </row>
    <row r="19" spans="2:6" x14ac:dyDescent="0.25">
      <c r="C19" s="1" t="s">
        <v>30</v>
      </c>
      <c r="D19" t="s">
        <v>54</v>
      </c>
      <c r="E19" s="4"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v>2401.34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59</v>
      </c>
      <c r="E24" s="4">
        <f>1800+2500</f>
        <v>4300</v>
      </c>
      <c r="F24" s="18" t="s">
        <v>23</v>
      </c>
    </row>
    <row r="25" spans="2:6" x14ac:dyDescent="0.25">
      <c r="C25" s="1" t="s">
        <v>34</v>
      </c>
      <c r="D25" t="s">
        <v>75</v>
      </c>
      <c r="E25" s="4">
        <f>83.7+60+76</f>
        <v>219.7</v>
      </c>
      <c r="F25" s="18" t="s">
        <v>23</v>
      </c>
    </row>
    <row r="26" spans="2:6" x14ac:dyDescent="0.25">
      <c r="C26" s="1" t="s">
        <v>35</v>
      </c>
      <c r="D26" t="s">
        <v>102</v>
      </c>
      <c r="E26" s="4">
        <v>189.03</v>
      </c>
      <c r="F26" s="18" t="s">
        <v>23</v>
      </c>
    </row>
    <row r="27" spans="2:6" x14ac:dyDescent="0.25">
      <c r="C27" s="1" t="s">
        <v>36</v>
      </c>
      <c r="D27" t="s">
        <v>76</v>
      </c>
      <c r="E27" s="4">
        <v>121.7</v>
      </c>
      <c r="F27" s="18" t="s">
        <v>23</v>
      </c>
    </row>
    <row r="28" spans="2:6" x14ac:dyDescent="0.25">
      <c r="C28" s="1" t="s">
        <v>37</v>
      </c>
      <c r="D28" t="s">
        <v>21</v>
      </c>
      <c r="E28" s="4">
        <v>236.47</v>
      </c>
      <c r="F28" s="48" t="s">
        <v>23</v>
      </c>
    </row>
    <row r="29" spans="2:6" x14ac:dyDescent="0.25">
      <c r="C29" s="1" t="s">
        <v>38</v>
      </c>
      <c r="D29" t="s">
        <v>101</v>
      </c>
      <c r="E29" s="4">
        <v>157.97999999999999</v>
      </c>
      <c r="F29" s="48" t="s">
        <v>23</v>
      </c>
    </row>
    <row r="30" spans="2:6" x14ac:dyDescent="0.25">
      <c r="C30" s="1" t="s">
        <v>39</v>
      </c>
      <c r="D30" t="s">
        <v>104</v>
      </c>
      <c r="E30" s="4">
        <v>120.6</v>
      </c>
      <c r="F30" s="48" t="s">
        <v>23</v>
      </c>
    </row>
    <row r="31" spans="2:6" x14ac:dyDescent="0.25">
      <c r="C31" s="1" t="s">
        <v>72</v>
      </c>
      <c r="D31" t="s">
        <v>106</v>
      </c>
      <c r="E31" s="4">
        <v>198</v>
      </c>
      <c r="F31" s="48" t="s">
        <v>23</v>
      </c>
    </row>
    <row r="32" spans="2:6" x14ac:dyDescent="0.25">
      <c r="C32" s="1" t="s">
        <v>77</v>
      </c>
      <c r="D32" t="s">
        <v>74</v>
      </c>
      <c r="E32" s="4">
        <v>2169.85</v>
      </c>
      <c r="F32" s="48" t="s">
        <v>23</v>
      </c>
    </row>
    <row r="33" spans="2:6" x14ac:dyDescent="0.25">
      <c r="C33" s="1" t="s">
        <v>78</v>
      </c>
      <c r="D33" t="s">
        <v>60</v>
      </c>
      <c r="E33" s="4">
        <f>15.25+37.49+605.34+225.43+380.11</f>
        <v>1263.6199999999999</v>
      </c>
      <c r="F33" s="18" t="s">
        <v>23</v>
      </c>
    </row>
    <row r="34" spans="2:6" x14ac:dyDescent="0.25">
      <c r="C34" s="1" t="s">
        <v>79</v>
      </c>
      <c r="D34" t="s">
        <v>61</v>
      </c>
      <c r="E34" s="4">
        <f>2374.93+368.98</f>
        <v>2743.91</v>
      </c>
      <c r="F34" s="18" t="s">
        <v>23</v>
      </c>
    </row>
    <row r="35" spans="2:6" x14ac:dyDescent="0.25">
      <c r="B35" s="1" t="s">
        <v>55</v>
      </c>
      <c r="C35" s="1"/>
      <c r="E35" s="4"/>
      <c r="F35" s="4"/>
    </row>
    <row r="36" spans="2:6" x14ac:dyDescent="0.25">
      <c r="C36" s="1" t="s">
        <v>80</v>
      </c>
      <c r="D36" t="s">
        <v>22</v>
      </c>
      <c r="E36" s="4">
        <f>6.5+6+5+7.5+6+20</f>
        <v>51</v>
      </c>
      <c r="F36" s="18" t="s">
        <v>23</v>
      </c>
    </row>
    <row r="37" spans="2:6" x14ac:dyDescent="0.25">
      <c r="C37" s="1" t="s">
        <v>81</v>
      </c>
      <c r="D37" t="s">
        <v>70</v>
      </c>
      <c r="E37" s="4">
        <f>165.68+95.65+105.71+95.49+97.58+159.53+158.89+268.11</f>
        <v>1146.6399999999999</v>
      </c>
      <c r="F37" s="18" t="s">
        <v>23</v>
      </c>
    </row>
    <row r="38" spans="2:6" x14ac:dyDescent="0.25">
      <c r="C38" s="1" t="s">
        <v>118</v>
      </c>
      <c r="D38" t="s">
        <v>69</v>
      </c>
      <c r="E38" s="4">
        <v>39.090000000000003</v>
      </c>
      <c r="F38" s="18" t="s">
        <v>23</v>
      </c>
    </row>
    <row r="39" spans="2:6" x14ac:dyDescent="0.25">
      <c r="C39" s="1"/>
      <c r="E39" s="4"/>
      <c r="F39" s="18"/>
    </row>
    <row r="40" spans="2:6" x14ac:dyDescent="0.25">
      <c r="D40" s="29" t="s">
        <v>41</v>
      </c>
      <c r="E40" s="28">
        <f>SUM(E7:E39)</f>
        <v>56127.25</v>
      </c>
      <c r="F40" s="4"/>
    </row>
    <row r="41" spans="2:6" x14ac:dyDescent="0.25">
      <c r="E41" s="4"/>
      <c r="F41" s="4"/>
    </row>
    <row r="42" spans="2:6" x14ac:dyDescent="0.25"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6" location="'19.'!A1" display="abertura"/>
    <hyperlink ref="F21" location="'6.'!A1" display="abertura"/>
    <hyperlink ref="F22" location="'7.'!A1" display="abertura"/>
    <hyperlink ref="F24" location="'8.'!A1" display="abertura"/>
    <hyperlink ref="F34" location="'18.'!A1" display="abertura"/>
    <hyperlink ref="F33" location="'17.'!A1" display="abertura"/>
    <hyperlink ref="F28" location="'12.'!A1" display="abertura"/>
    <hyperlink ref="F37" location="'20.'!A1" display="abertura"/>
    <hyperlink ref="F13" location="'5.'!A1" display="abertura"/>
    <hyperlink ref="F14:F19" location="'5.'!A1" display="abertura"/>
    <hyperlink ref="F29" location="'13.'!A1" display="abertura"/>
    <hyperlink ref="F38" location="'21.'!A1" display="abertura"/>
    <hyperlink ref="F30" location="'14.'!A1" display="abertura"/>
    <hyperlink ref="F25" location="'9.'!A1" display="abertura"/>
    <hyperlink ref="F27" location="'11.'!A1" display="abertura"/>
    <hyperlink ref="F26" location="'10.'!A1" display="abertura"/>
    <hyperlink ref="F31" location="'15.'!A1" display="abertura"/>
    <hyperlink ref="F32" location="'1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34" t="s">
        <v>43</v>
      </c>
      <c r="D6" s="35">
        <v>631.84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51</v>
      </c>
      <c r="D6" s="26">
        <v>136.9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85</v>
      </c>
      <c r="C6" s="41" t="s">
        <v>82</v>
      </c>
      <c r="D6" s="27">
        <v>1300</v>
      </c>
      <c r="E6" s="22"/>
      <c r="F6" s="22" t="s">
        <v>42</v>
      </c>
    </row>
    <row r="7" spans="2:7" s="42" customFormat="1" x14ac:dyDescent="0.25">
      <c r="B7" s="47" t="s">
        <v>85</v>
      </c>
      <c r="C7" s="41" t="s">
        <v>86</v>
      </c>
      <c r="D7" s="27">
        <v>906.66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2206.66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showGridLines="0" workbookViewId="0">
      <selection activeCell="F11" sqref="F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44316</v>
      </c>
      <c r="C6" s="43" t="s">
        <v>87</v>
      </c>
      <c r="D6" s="33">
        <v>1700</v>
      </c>
      <c r="E6" s="43"/>
      <c r="F6" s="22" t="s">
        <v>42</v>
      </c>
    </row>
    <row r="7" spans="2:7" s="42" customFormat="1" x14ac:dyDescent="0.25">
      <c r="B7" s="32">
        <v>44316</v>
      </c>
      <c r="C7" s="43" t="s">
        <v>88</v>
      </c>
      <c r="D7" s="33">
        <v>1700</v>
      </c>
      <c r="E7" s="43"/>
      <c r="F7" s="22" t="s">
        <v>42</v>
      </c>
    </row>
    <row r="8" spans="2:7" s="42" customFormat="1" x14ac:dyDescent="0.25">
      <c r="B8" s="32">
        <v>44316</v>
      </c>
      <c r="C8" s="43" t="s">
        <v>89</v>
      </c>
      <c r="D8" s="33">
        <v>1300</v>
      </c>
      <c r="E8" s="43"/>
      <c r="F8" s="22" t="s">
        <v>42</v>
      </c>
    </row>
    <row r="9" spans="2:7" s="42" customFormat="1" x14ac:dyDescent="0.25">
      <c r="B9" s="32">
        <v>44316</v>
      </c>
      <c r="C9" s="43" t="s">
        <v>90</v>
      </c>
      <c r="D9" s="33">
        <v>1700</v>
      </c>
      <c r="E9" s="43"/>
      <c r="F9" s="22" t="s">
        <v>42</v>
      </c>
    </row>
    <row r="10" spans="2:7" s="42" customFormat="1" x14ac:dyDescent="0.25">
      <c r="B10" s="32">
        <v>44316</v>
      </c>
      <c r="C10" s="43" t="s">
        <v>91</v>
      </c>
      <c r="D10" s="33">
        <v>1700</v>
      </c>
      <c r="E10" s="43"/>
      <c r="F10" s="22" t="s">
        <v>42</v>
      </c>
    </row>
    <row r="11" spans="2:7" s="42" customFormat="1" x14ac:dyDescent="0.25">
      <c r="B11" s="32">
        <v>44316</v>
      </c>
      <c r="C11" s="43" t="s">
        <v>92</v>
      </c>
      <c r="D11" s="33">
        <v>1700</v>
      </c>
      <c r="E11" s="22" t="s">
        <v>24</v>
      </c>
      <c r="F11" s="22" t="s">
        <v>42</v>
      </c>
    </row>
    <row r="12" spans="2:7" s="42" customFormat="1" x14ac:dyDescent="0.25">
      <c r="B12" s="44"/>
      <c r="D12" s="45"/>
    </row>
    <row r="13" spans="2:7" s="42" customFormat="1" x14ac:dyDescent="0.25">
      <c r="B13" s="44"/>
      <c r="C13" s="46" t="s">
        <v>40</v>
      </c>
      <c r="D13" s="45">
        <f>SUM(D6:D12)</f>
        <v>9800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11" location="Razão!A1" display="retorna"/>
    <hyperlink ref="F6" r:id="rId1"/>
    <hyperlink ref="F7" r:id="rId2"/>
    <hyperlink ref="F8" r:id="rId3"/>
    <hyperlink ref="F11" r:id="rId4"/>
    <hyperlink ref="F9:F10" r:id="rId5" display="docto."/>
    <hyperlink ref="F9" r:id="rId6"/>
    <hyperlink ref="F10" r:id="rId7"/>
  </hyperlinks>
  <pageMargins left="0.511811024" right="0.511811024" top="0.78740157499999996" bottom="0.78740157499999996" header="0.31496062000000002" footer="0.31496062000000002"/>
  <pageSetup paperSize="9" orientation="portrait"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44316</v>
      </c>
      <c r="C6" s="23" t="s">
        <v>44</v>
      </c>
      <c r="D6" s="26">
        <v>1721.24</v>
      </c>
      <c r="E6" s="23"/>
      <c r="F6" s="22" t="s">
        <v>42</v>
      </c>
    </row>
    <row r="7" spans="2:7" x14ac:dyDescent="0.25">
      <c r="B7" s="30">
        <v>44316</v>
      </c>
      <c r="C7" s="23" t="s">
        <v>45</v>
      </c>
      <c r="D7" s="26">
        <v>1721.24</v>
      </c>
      <c r="E7" s="23"/>
      <c r="F7" s="22" t="s">
        <v>42</v>
      </c>
    </row>
    <row r="8" spans="2:7" x14ac:dyDescent="0.25">
      <c r="B8" s="30">
        <v>44316</v>
      </c>
      <c r="C8" s="23" t="s">
        <v>46</v>
      </c>
      <c r="D8" s="26">
        <v>9721.24</v>
      </c>
      <c r="E8" s="23"/>
      <c r="F8" s="22" t="s">
        <v>42</v>
      </c>
    </row>
    <row r="9" spans="2:7" x14ac:dyDescent="0.25">
      <c r="B9" s="30">
        <v>44316</v>
      </c>
      <c r="C9" s="23" t="s">
        <v>47</v>
      </c>
      <c r="D9" s="26">
        <v>5000</v>
      </c>
      <c r="E9" s="25"/>
      <c r="F9" s="22" t="s">
        <v>42</v>
      </c>
    </row>
    <row r="10" spans="2:7" x14ac:dyDescent="0.25">
      <c r="B10" s="30">
        <v>44316</v>
      </c>
      <c r="C10" s="23" t="s">
        <v>56</v>
      </c>
      <c r="D10" s="26">
        <v>1721.24</v>
      </c>
      <c r="E10" s="25"/>
      <c r="F10" s="22" t="s">
        <v>42</v>
      </c>
    </row>
    <row r="11" spans="2:7" x14ac:dyDescent="0.25">
      <c r="B11" s="30">
        <v>44316</v>
      </c>
      <c r="C11" s="23" t="s">
        <v>57</v>
      </c>
      <c r="D11" s="26">
        <v>1721.24</v>
      </c>
      <c r="E11" s="25"/>
      <c r="F11" s="22" t="s">
        <v>42</v>
      </c>
    </row>
    <row r="12" spans="2:7" x14ac:dyDescent="0.25">
      <c r="B12" s="30">
        <v>44316</v>
      </c>
      <c r="C12" s="23" t="s">
        <v>58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49</v>
      </c>
      <c r="D6" s="26">
        <v>2401.34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2401.34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50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44291</v>
      </c>
      <c r="C6" s="23" t="s">
        <v>93</v>
      </c>
      <c r="D6" s="26">
        <v>1800</v>
      </c>
      <c r="E6" s="25"/>
      <c r="F6" s="22" t="s">
        <v>42</v>
      </c>
    </row>
    <row r="7" spans="2:7" x14ac:dyDescent="0.25">
      <c r="B7" s="30">
        <v>44293</v>
      </c>
      <c r="C7" s="23" t="s">
        <v>94</v>
      </c>
      <c r="D7" s="26">
        <v>2500</v>
      </c>
      <c r="E7" s="25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4300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F6" r:id="rId1"/>
    <hyperlink ref="F7" r:id="rId2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44295</v>
      </c>
      <c r="C6" s="23" t="s">
        <v>95</v>
      </c>
      <c r="D6" s="26">
        <v>83.7</v>
      </c>
      <c r="E6" s="25"/>
      <c r="F6" s="22" t="s">
        <v>42</v>
      </c>
    </row>
    <row r="7" spans="2:7" x14ac:dyDescent="0.25">
      <c r="B7" s="30">
        <v>44312</v>
      </c>
      <c r="C7" s="23" t="s">
        <v>96</v>
      </c>
      <c r="D7" s="26">
        <v>60</v>
      </c>
      <c r="E7" s="25"/>
      <c r="F7" s="22" t="s">
        <v>42</v>
      </c>
    </row>
    <row r="8" spans="2:7" x14ac:dyDescent="0.25">
      <c r="B8" s="30">
        <v>44315</v>
      </c>
      <c r="C8" s="23" t="s">
        <v>97</v>
      </c>
      <c r="D8" s="26">
        <v>76</v>
      </c>
      <c r="E8" s="25" t="s">
        <v>24</v>
      </c>
      <c r="F8" s="22" t="s">
        <v>42</v>
      </c>
    </row>
    <row r="9" spans="2:7" x14ac:dyDescent="0.25">
      <c r="B9" s="2"/>
      <c r="D9" s="4"/>
    </row>
    <row r="10" spans="2:7" x14ac:dyDescent="0.25">
      <c r="B10" s="2"/>
      <c r="C10" s="24" t="s">
        <v>40</v>
      </c>
      <c r="D10" s="4">
        <f>SUM(D6:D9)</f>
        <v>219.7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F6" r:id="rId1"/>
    <hyperlink ref="F7" r:id="rId2"/>
    <hyperlink ref="E8" location="Razão!A1" display="retorna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44306</v>
      </c>
      <c r="C6" s="31" t="s">
        <v>98</v>
      </c>
      <c r="D6" s="27">
        <v>189.03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189.03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44309</v>
      </c>
      <c r="C6" s="40" t="s">
        <v>99</v>
      </c>
      <c r="D6" s="27">
        <v>121.7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121.7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44301</v>
      </c>
      <c r="C6" s="40" t="s">
        <v>100</v>
      </c>
      <c r="D6" s="27">
        <v>236.47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236.47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44309</v>
      </c>
      <c r="C6" s="40" t="s">
        <v>103</v>
      </c>
      <c r="D6" s="27">
        <v>157.97999999999999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157.97999999999999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44301</v>
      </c>
      <c r="C6" s="40" t="s">
        <v>105</v>
      </c>
      <c r="D6" s="27">
        <v>120.6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120.6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44309</v>
      </c>
      <c r="C6" s="40" t="s">
        <v>107</v>
      </c>
      <c r="D6" s="27">
        <v>198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198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44312</v>
      </c>
      <c r="C6" s="40" t="s">
        <v>108</v>
      </c>
      <c r="D6" s="27">
        <v>2169.85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2169.85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44316</v>
      </c>
      <c r="C6" s="31" t="s">
        <v>62</v>
      </c>
      <c r="D6" s="33">
        <v>15.25</v>
      </c>
      <c r="E6" s="22"/>
      <c r="F6" s="22" t="s">
        <v>42</v>
      </c>
    </row>
    <row r="7" spans="2:7" x14ac:dyDescent="0.25">
      <c r="B7" s="32">
        <v>44316</v>
      </c>
      <c r="C7" s="31" t="s">
        <v>63</v>
      </c>
      <c r="D7" s="33">
        <v>37.49</v>
      </c>
      <c r="E7" s="22"/>
      <c r="F7" s="22" t="s">
        <v>42</v>
      </c>
    </row>
    <row r="8" spans="2:7" x14ac:dyDescent="0.25">
      <c r="B8" s="32">
        <v>44316</v>
      </c>
      <c r="C8" s="31" t="s">
        <v>64</v>
      </c>
      <c r="D8" s="33">
        <v>605.34</v>
      </c>
      <c r="E8" s="22"/>
      <c r="F8" s="22" t="s">
        <v>42</v>
      </c>
    </row>
    <row r="9" spans="2:7" x14ac:dyDescent="0.25">
      <c r="B9" s="32">
        <v>44316</v>
      </c>
      <c r="C9" s="31" t="s">
        <v>66</v>
      </c>
      <c r="D9" s="33">
        <v>225.43</v>
      </c>
      <c r="E9" s="22"/>
      <c r="F9" s="22" t="s">
        <v>42</v>
      </c>
    </row>
    <row r="10" spans="2:7" x14ac:dyDescent="0.25">
      <c r="B10" s="32">
        <v>44316</v>
      </c>
      <c r="C10" s="31" t="s">
        <v>65</v>
      </c>
      <c r="D10" s="33">
        <v>380.11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1263.6199999999999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44316</v>
      </c>
      <c r="C6" s="31" t="s">
        <v>67</v>
      </c>
      <c r="D6" s="33">
        <v>2374.9299999999998</v>
      </c>
      <c r="E6" s="22"/>
      <c r="F6" s="22" t="s">
        <v>42</v>
      </c>
    </row>
    <row r="7" spans="2:7" ht="30" x14ac:dyDescent="0.25">
      <c r="B7" s="32">
        <v>44316</v>
      </c>
      <c r="C7" s="31" t="s">
        <v>68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44291</v>
      </c>
      <c r="C6" s="31" t="s">
        <v>83</v>
      </c>
      <c r="D6" s="33">
        <v>6.5</v>
      </c>
      <c r="E6" s="22"/>
      <c r="F6" s="22" t="s">
        <v>42</v>
      </c>
    </row>
    <row r="7" spans="2:7" ht="15" customHeight="1" x14ac:dyDescent="0.25">
      <c r="B7" s="32">
        <v>44300</v>
      </c>
      <c r="C7" s="31" t="s">
        <v>109</v>
      </c>
      <c r="D7" s="33">
        <v>6</v>
      </c>
      <c r="E7" s="22"/>
      <c r="F7" s="22" t="s">
        <v>42</v>
      </c>
    </row>
    <row r="8" spans="2:7" ht="15" customHeight="1" x14ac:dyDescent="0.25">
      <c r="B8" s="32">
        <v>44305</v>
      </c>
      <c r="C8" s="31" t="s">
        <v>48</v>
      </c>
      <c r="D8" s="33">
        <v>5</v>
      </c>
      <c r="E8" s="22"/>
      <c r="F8" s="22" t="s">
        <v>42</v>
      </c>
    </row>
    <row r="9" spans="2:7" ht="15" customHeight="1" x14ac:dyDescent="0.25">
      <c r="B9" s="32">
        <v>44312</v>
      </c>
      <c r="C9" s="31" t="s">
        <v>48</v>
      </c>
      <c r="D9" s="33">
        <v>7.5</v>
      </c>
      <c r="E9" s="22"/>
      <c r="F9" s="22" t="s">
        <v>42</v>
      </c>
    </row>
    <row r="10" spans="2:7" ht="15" customHeight="1" x14ac:dyDescent="0.25">
      <c r="B10" s="32">
        <v>44315</v>
      </c>
      <c r="C10" s="31" t="s">
        <v>48</v>
      </c>
      <c r="D10" s="33">
        <v>6</v>
      </c>
      <c r="E10" s="22"/>
      <c r="F10" s="22" t="s">
        <v>42</v>
      </c>
    </row>
    <row r="11" spans="2:7" ht="15" customHeight="1" x14ac:dyDescent="0.25">
      <c r="B11" s="32">
        <v>44316</v>
      </c>
      <c r="C11" s="31" t="s">
        <v>73</v>
      </c>
      <c r="D11" s="33">
        <v>20</v>
      </c>
      <c r="E11" s="22" t="s">
        <v>24</v>
      </c>
      <c r="F11" s="22" t="s">
        <v>42</v>
      </c>
    </row>
    <row r="12" spans="2:7" x14ac:dyDescent="0.25">
      <c r="B12" s="37"/>
      <c r="C12" s="36"/>
      <c r="D12" s="38"/>
      <c r="E12" s="39"/>
      <c r="F12" s="39"/>
    </row>
    <row r="13" spans="2:7" x14ac:dyDescent="0.25">
      <c r="B13" s="2"/>
      <c r="C13" s="24" t="s">
        <v>40</v>
      </c>
      <c r="D13" s="4">
        <f>SUM(D6:D12)</f>
        <v>51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11" location="Razão!A1" display="retorna"/>
    <hyperlink ref="F6" r:id="rId1"/>
    <hyperlink ref="F7:F11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44316</v>
      </c>
      <c r="C6" s="31" t="s">
        <v>110</v>
      </c>
      <c r="D6" s="33">
        <v>165.68</v>
      </c>
      <c r="E6" s="22"/>
      <c r="F6" s="22" t="s">
        <v>42</v>
      </c>
    </row>
    <row r="7" spans="2:7" ht="15" customHeight="1" x14ac:dyDescent="0.25">
      <c r="B7" s="32">
        <v>44316</v>
      </c>
      <c r="C7" s="31" t="s">
        <v>111</v>
      </c>
      <c r="D7" s="33">
        <v>95.65</v>
      </c>
      <c r="E7" s="22"/>
      <c r="F7" s="22" t="s">
        <v>42</v>
      </c>
    </row>
    <row r="8" spans="2:7" ht="15" customHeight="1" x14ac:dyDescent="0.25">
      <c r="B8" s="32">
        <v>44316</v>
      </c>
      <c r="C8" s="31" t="s">
        <v>112</v>
      </c>
      <c r="D8" s="33">
        <v>105.71</v>
      </c>
      <c r="E8" s="22"/>
      <c r="F8" s="22" t="s">
        <v>42</v>
      </c>
    </row>
    <row r="9" spans="2:7" ht="15" customHeight="1" x14ac:dyDescent="0.25">
      <c r="B9" s="32">
        <v>44316</v>
      </c>
      <c r="C9" s="31" t="s">
        <v>113</v>
      </c>
      <c r="D9" s="33">
        <v>95.49</v>
      </c>
      <c r="E9" s="22"/>
      <c r="F9" s="22" t="s">
        <v>42</v>
      </c>
    </row>
    <row r="10" spans="2:7" ht="15" customHeight="1" x14ac:dyDescent="0.25">
      <c r="B10" s="32">
        <v>44316</v>
      </c>
      <c r="C10" s="31" t="s">
        <v>114</v>
      </c>
      <c r="D10" s="33">
        <v>97.58</v>
      </c>
      <c r="E10" s="22"/>
      <c r="F10" s="22" t="s">
        <v>42</v>
      </c>
    </row>
    <row r="11" spans="2:7" ht="15" customHeight="1" x14ac:dyDescent="0.25">
      <c r="B11" s="32">
        <v>44316</v>
      </c>
      <c r="C11" s="31" t="s">
        <v>115</v>
      </c>
      <c r="D11" s="33">
        <v>159.53</v>
      </c>
      <c r="E11" s="22"/>
      <c r="F11" s="22" t="s">
        <v>42</v>
      </c>
    </row>
    <row r="12" spans="2:7" ht="15" customHeight="1" x14ac:dyDescent="0.25">
      <c r="B12" s="32">
        <v>44316</v>
      </c>
      <c r="C12" s="31" t="s">
        <v>116</v>
      </c>
      <c r="D12" s="33">
        <v>158.88999999999999</v>
      </c>
      <c r="E12" s="22"/>
      <c r="F12" s="22" t="s">
        <v>42</v>
      </c>
    </row>
    <row r="13" spans="2:7" ht="15" customHeight="1" x14ac:dyDescent="0.25">
      <c r="B13" s="32">
        <v>44316</v>
      </c>
      <c r="C13" s="31" t="s">
        <v>117</v>
      </c>
      <c r="D13" s="33">
        <v>268.11</v>
      </c>
      <c r="E13" s="22" t="s">
        <v>24</v>
      </c>
      <c r="F13" s="22" t="s">
        <v>42</v>
      </c>
    </row>
    <row r="14" spans="2:7" x14ac:dyDescent="0.25">
      <c r="B14" s="37"/>
      <c r="C14" s="36"/>
      <c r="D14" s="38"/>
      <c r="E14" s="39"/>
      <c r="F14" s="39"/>
    </row>
    <row r="15" spans="2:7" x14ac:dyDescent="0.25">
      <c r="B15" s="2"/>
      <c r="C15" s="24" t="s">
        <v>40</v>
      </c>
      <c r="D15" s="4">
        <f>SUM(D6:D14)</f>
        <v>1146.6399999999999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" r:id="rId1"/>
    <hyperlink ref="F7:F13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01/04/2021 a 30/04/2021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44316</v>
      </c>
      <c r="C6" s="31" t="s">
        <v>71</v>
      </c>
      <c r="D6" s="33">
        <v>39.090000000000003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39.090000000000003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1</vt:i4>
      </vt:variant>
    </vt:vector>
  </HeadingPairs>
  <TitlesOfParts>
    <vt:vector size="23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2021-09-02T18:21:42Z</cp:lastPrinted>
  <dcterms:created xsi:type="dcterms:W3CDTF">2018-05-09T11:51:48Z</dcterms:created>
  <dcterms:modified xsi:type="dcterms:W3CDTF">2021-09-03T13:27:20Z</dcterms:modified>
</cp:coreProperties>
</file>